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412"/>
  <workbookPr date1904="1" showInkAnnotation="0" autoCompressPictures="0"/>
  <bookViews>
    <workbookView xWindow="0" yWindow="0" windowWidth="25600" windowHeight="13600" tabRatio="500"/>
  </bookViews>
  <sheets>
    <sheet name="Insert data" sheetId="1" r:id="rId1"/>
    <sheet name="Copy graph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49" i="1" l="1"/>
  <c r="V45" i="1"/>
  <c r="V54" i="1"/>
  <c r="V46" i="1"/>
  <c r="V55" i="1"/>
  <c r="V47" i="1"/>
  <c r="V56" i="1"/>
  <c r="V59" i="1"/>
  <c r="U49" i="1"/>
  <c r="U45" i="1"/>
  <c r="U54" i="1"/>
  <c r="U46" i="1"/>
  <c r="U55" i="1"/>
  <c r="U47" i="1"/>
  <c r="U56" i="1"/>
  <c r="U59" i="1"/>
  <c r="T49" i="1"/>
  <c r="T45" i="1"/>
  <c r="T54" i="1"/>
  <c r="T46" i="1"/>
  <c r="T55" i="1"/>
  <c r="T47" i="1"/>
  <c r="T56" i="1"/>
  <c r="T59" i="1"/>
  <c r="S49" i="1"/>
  <c r="S45" i="1"/>
  <c r="S54" i="1"/>
  <c r="S46" i="1"/>
  <c r="S55" i="1"/>
  <c r="S47" i="1"/>
  <c r="S56" i="1"/>
  <c r="S59" i="1"/>
  <c r="R49" i="1"/>
  <c r="R45" i="1"/>
  <c r="R54" i="1"/>
  <c r="R46" i="1"/>
  <c r="R55" i="1"/>
  <c r="R47" i="1"/>
  <c r="R56" i="1"/>
  <c r="R59" i="1"/>
  <c r="Q49" i="1"/>
  <c r="Q45" i="1"/>
  <c r="Q54" i="1"/>
  <c r="Q46" i="1"/>
  <c r="Q55" i="1"/>
  <c r="Q47" i="1"/>
  <c r="Q56" i="1"/>
  <c r="Q59" i="1"/>
  <c r="P49" i="1"/>
  <c r="P45" i="1"/>
  <c r="P54" i="1"/>
  <c r="P46" i="1"/>
  <c r="P55" i="1"/>
  <c r="P47" i="1"/>
  <c r="P56" i="1"/>
  <c r="P59" i="1"/>
  <c r="O49" i="1"/>
  <c r="O45" i="1"/>
  <c r="O54" i="1"/>
  <c r="O46" i="1"/>
  <c r="O55" i="1"/>
  <c r="O47" i="1"/>
  <c r="O56" i="1"/>
  <c r="O59" i="1"/>
  <c r="N49" i="1"/>
  <c r="N45" i="1"/>
  <c r="N54" i="1"/>
  <c r="N46" i="1"/>
  <c r="N55" i="1"/>
  <c r="N47" i="1"/>
  <c r="N56" i="1"/>
  <c r="N59" i="1"/>
  <c r="M49" i="1"/>
  <c r="M45" i="1"/>
  <c r="M54" i="1"/>
  <c r="M46" i="1"/>
  <c r="M55" i="1"/>
  <c r="M47" i="1"/>
  <c r="M56" i="1"/>
  <c r="M59" i="1"/>
  <c r="L49" i="1"/>
  <c r="L45" i="1"/>
  <c r="L54" i="1"/>
  <c r="L46" i="1"/>
  <c r="L55" i="1"/>
  <c r="L47" i="1"/>
  <c r="L56" i="1"/>
  <c r="L59" i="1"/>
  <c r="K49" i="1"/>
  <c r="K45" i="1"/>
  <c r="K54" i="1"/>
  <c r="K46" i="1"/>
  <c r="K55" i="1"/>
  <c r="K47" i="1"/>
  <c r="K56" i="1"/>
  <c r="K59" i="1"/>
  <c r="J49" i="1"/>
  <c r="J45" i="1"/>
  <c r="J54" i="1"/>
  <c r="J46" i="1"/>
  <c r="J55" i="1"/>
  <c r="J47" i="1"/>
  <c r="J56" i="1"/>
  <c r="J59" i="1"/>
  <c r="I49" i="1"/>
  <c r="I45" i="1"/>
  <c r="I54" i="1"/>
  <c r="I46" i="1"/>
  <c r="I55" i="1"/>
  <c r="I47" i="1"/>
  <c r="I56" i="1"/>
  <c r="I59" i="1"/>
  <c r="H49" i="1"/>
  <c r="H45" i="1"/>
  <c r="H54" i="1"/>
  <c r="H46" i="1"/>
  <c r="H55" i="1"/>
  <c r="H47" i="1"/>
  <c r="H56" i="1"/>
  <c r="H59" i="1"/>
  <c r="G49" i="1"/>
  <c r="G45" i="1"/>
  <c r="G54" i="1"/>
  <c r="G46" i="1"/>
  <c r="G55" i="1"/>
  <c r="G47" i="1"/>
  <c r="G56" i="1"/>
  <c r="G59" i="1"/>
  <c r="F49" i="1"/>
  <c r="F45" i="1"/>
  <c r="F54" i="1"/>
  <c r="F46" i="1"/>
  <c r="F55" i="1"/>
  <c r="F47" i="1"/>
  <c r="F56" i="1"/>
  <c r="F59" i="1"/>
  <c r="E49" i="1"/>
  <c r="E45" i="1"/>
  <c r="E54" i="1"/>
  <c r="E46" i="1"/>
  <c r="E55" i="1"/>
  <c r="E47" i="1"/>
  <c r="E56" i="1"/>
  <c r="E59" i="1"/>
  <c r="V42" i="1"/>
  <c r="V51" i="1"/>
  <c r="V43" i="1"/>
  <c r="V52" i="1"/>
  <c r="V44" i="1"/>
  <c r="V53" i="1"/>
  <c r="V58" i="1"/>
  <c r="U42" i="1"/>
  <c r="U51" i="1"/>
  <c r="U43" i="1"/>
  <c r="U52" i="1"/>
  <c r="U44" i="1"/>
  <c r="U53" i="1"/>
  <c r="U58" i="1"/>
  <c r="T42" i="1"/>
  <c r="T51" i="1"/>
  <c r="T43" i="1"/>
  <c r="T52" i="1"/>
  <c r="T44" i="1"/>
  <c r="T53" i="1"/>
  <c r="T58" i="1"/>
  <c r="S42" i="1"/>
  <c r="S51" i="1"/>
  <c r="S43" i="1"/>
  <c r="S52" i="1"/>
  <c r="S44" i="1"/>
  <c r="S53" i="1"/>
  <c r="S58" i="1"/>
  <c r="R42" i="1"/>
  <c r="R51" i="1"/>
  <c r="R43" i="1"/>
  <c r="R52" i="1"/>
  <c r="R44" i="1"/>
  <c r="R53" i="1"/>
  <c r="R58" i="1"/>
  <c r="Q42" i="1"/>
  <c r="Q51" i="1"/>
  <c r="Q43" i="1"/>
  <c r="Q52" i="1"/>
  <c r="Q44" i="1"/>
  <c r="Q53" i="1"/>
  <c r="Q58" i="1"/>
  <c r="P42" i="1"/>
  <c r="P51" i="1"/>
  <c r="P43" i="1"/>
  <c r="P52" i="1"/>
  <c r="P44" i="1"/>
  <c r="P53" i="1"/>
  <c r="P58" i="1"/>
  <c r="O42" i="1"/>
  <c r="O51" i="1"/>
  <c r="O43" i="1"/>
  <c r="O52" i="1"/>
  <c r="O44" i="1"/>
  <c r="O53" i="1"/>
  <c r="O58" i="1"/>
  <c r="N42" i="1"/>
  <c r="N51" i="1"/>
  <c r="N43" i="1"/>
  <c r="N52" i="1"/>
  <c r="N44" i="1"/>
  <c r="N53" i="1"/>
  <c r="N58" i="1"/>
  <c r="M42" i="1"/>
  <c r="M51" i="1"/>
  <c r="M43" i="1"/>
  <c r="M52" i="1"/>
  <c r="M44" i="1"/>
  <c r="M53" i="1"/>
  <c r="M58" i="1"/>
  <c r="L42" i="1"/>
  <c r="L51" i="1"/>
  <c r="L43" i="1"/>
  <c r="L52" i="1"/>
  <c r="L44" i="1"/>
  <c r="L53" i="1"/>
  <c r="L58" i="1"/>
  <c r="K42" i="1"/>
  <c r="K51" i="1"/>
  <c r="K43" i="1"/>
  <c r="K52" i="1"/>
  <c r="K44" i="1"/>
  <c r="K53" i="1"/>
  <c r="K58" i="1"/>
  <c r="J42" i="1"/>
  <c r="J51" i="1"/>
  <c r="J43" i="1"/>
  <c r="J52" i="1"/>
  <c r="J44" i="1"/>
  <c r="J53" i="1"/>
  <c r="J58" i="1"/>
  <c r="I42" i="1"/>
  <c r="I51" i="1"/>
  <c r="I43" i="1"/>
  <c r="I52" i="1"/>
  <c r="I44" i="1"/>
  <c r="I53" i="1"/>
  <c r="I58" i="1"/>
  <c r="H42" i="1"/>
  <c r="H51" i="1"/>
  <c r="H43" i="1"/>
  <c r="H52" i="1"/>
  <c r="H44" i="1"/>
  <c r="H53" i="1"/>
  <c r="H58" i="1"/>
  <c r="G42" i="1"/>
  <c r="G51" i="1"/>
  <c r="G43" i="1"/>
  <c r="G52" i="1"/>
  <c r="G44" i="1"/>
  <c r="G53" i="1"/>
  <c r="G58" i="1"/>
  <c r="F42" i="1"/>
  <c r="F51" i="1"/>
  <c r="F43" i="1"/>
  <c r="F52" i="1"/>
  <c r="F44" i="1"/>
  <c r="F53" i="1"/>
  <c r="F58" i="1"/>
  <c r="E42" i="1"/>
  <c r="E51" i="1"/>
  <c r="E43" i="1"/>
  <c r="E52" i="1"/>
  <c r="E44" i="1"/>
  <c r="E53" i="1"/>
  <c r="E58" i="1"/>
  <c r="AK43" i="1"/>
  <c r="AJ43" i="1"/>
  <c r="AG43" i="1"/>
  <c r="AD43" i="1"/>
  <c r="AE43" i="1"/>
  <c r="AC43" i="1"/>
  <c r="Z43" i="1"/>
  <c r="AA43" i="1"/>
  <c r="Y43" i="1"/>
  <c r="D132" i="2"/>
  <c r="A132" i="2"/>
  <c r="A131" i="2"/>
  <c r="A115" i="2"/>
  <c r="A74" i="2"/>
  <c r="D61" i="2"/>
  <c r="A61" i="2"/>
  <c r="D48" i="2"/>
  <c r="A48" i="2"/>
  <c r="D4" i="2"/>
  <c r="D5" i="2"/>
  <c r="D35" i="2"/>
  <c r="A35" i="2"/>
  <c r="D22" i="2"/>
  <c r="A22" i="2"/>
  <c r="A5" i="2"/>
  <c r="AI45" i="1"/>
  <c r="AI44" i="1"/>
  <c r="AI43" i="1"/>
  <c r="AI42" i="1"/>
  <c r="AH45" i="1"/>
  <c r="AH44" i="1"/>
  <c r="AH43" i="1"/>
  <c r="AH42" i="1"/>
  <c r="AF45" i="1"/>
  <c r="AF44" i="1"/>
  <c r="AF43" i="1"/>
  <c r="AF42" i="1"/>
  <c r="AD44" i="1"/>
  <c r="AD42" i="1"/>
  <c r="AE42" i="1"/>
  <c r="AG42" i="1"/>
  <c r="AJ42" i="1"/>
  <c r="AK42" i="1"/>
  <c r="AC42" i="1"/>
  <c r="AA42" i="1"/>
  <c r="Z42" i="1"/>
  <c r="Y42" i="1"/>
  <c r="X45" i="1"/>
  <c r="X44" i="1"/>
  <c r="X43" i="1"/>
  <c r="X42" i="1"/>
</calcChain>
</file>

<file path=xl/sharedStrings.xml><?xml version="1.0" encoding="utf-8"?>
<sst xmlns="http://schemas.openxmlformats.org/spreadsheetml/2006/main" count="119" uniqueCount="103">
  <si>
    <t>4.3 Confidence in presenting organization and ideas</t>
  </si>
  <si>
    <t>4.4 Skills in developing an international project</t>
  </si>
  <si>
    <t>4.5 Ability to identify an appropriate partner group</t>
  </si>
  <si>
    <t>4.6 Skills to negotiate and co-operate with a potential partner group</t>
  </si>
  <si>
    <t>4.7 Awareness about the preparation work necessary for an exchange</t>
  </si>
  <si>
    <t>4.8 Familiarity with the Youthpass tool in the Youth in Action Programme</t>
  </si>
  <si>
    <t>4.9 Confidence to run an international youth exchange</t>
  </si>
  <si>
    <t>3.1 Experience in organising international youth exchanges</t>
  </si>
  <si>
    <t>3.2 Work directly with young people</t>
  </si>
  <si>
    <t>3.3 Plan to run a project in next year</t>
  </si>
  <si>
    <t>5.1 Received proper info before the course</t>
  </si>
  <si>
    <t>5.2 Environment was comfortable to learn</t>
  </si>
  <si>
    <t xml:space="preserve">5.7 Experiences was taken into consideration </t>
  </si>
  <si>
    <t>5.3 Learned from other participants</t>
  </si>
  <si>
    <t>6.3 Learning needs were addressed</t>
  </si>
  <si>
    <t>5.4 Appropriate resources were availiable</t>
  </si>
  <si>
    <t>6.2 Participated actively</t>
  </si>
  <si>
    <t>6.1 Appropriate methods were used</t>
  </si>
  <si>
    <t>5.5 Will apply learning back home</t>
  </si>
  <si>
    <t>5.6 Course met aims and objectives</t>
  </si>
  <si>
    <t>Pax 1</t>
  </si>
  <si>
    <t>Pax 2</t>
  </si>
  <si>
    <t>Pax 3</t>
  </si>
  <si>
    <t>Pax 4</t>
  </si>
  <si>
    <t>Pax 5</t>
  </si>
  <si>
    <t>Pax 6</t>
  </si>
  <si>
    <t>Pax 7</t>
  </si>
  <si>
    <t>Pax 8</t>
  </si>
  <si>
    <t>Pax 9</t>
  </si>
  <si>
    <t>Pax 10</t>
  </si>
  <si>
    <t>Pax 11</t>
  </si>
  <si>
    <t>Pax 12</t>
  </si>
  <si>
    <t>Pax 13</t>
  </si>
  <si>
    <t>Pax 14</t>
  </si>
  <si>
    <t>Pax 15</t>
  </si>
  <si>
    <t>Pax 16</t>
  </si>
  <si>
    <t>Pax 17</t>
  </si>
  <si>
    <t>Pax 18</t>
  </si>
  <si>
    <t>Pax 19</t>
  </si>
  <si>
    <t>Pax 20</t>
  </si>
  <si>
    <t>Pax 21</t>
  </si>
  <si>
    <t>Pax 22</t>
  </si>
  <si>
    <t>Pax 23</t>
  </si>
  <si>
    <t>Pax 24</t>
  </si>
  <si>
    <t>Pax 25</t>
  </si>
  <si>
    <t>Pax 26</t>
  </si>
  <si>
    <t>Pax 27</t>
  </si>
  <si>
    <t>Pax 28</t>
  </si>
  <si>
    <t>Pax 29</t>
  </si>
  <si>
    <t>Pax 30</t>
  </si>
  <si>
    <t>Pax 31</t>
  </si>
  <si>
    <t>Pax 32</t>
  </si>
  <si>
    <t>Pax 33</t>
  </si>
  <si>
    <t>Pax 34</t>
  </si>
  <si>
    <t>Pax 35</t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</si>
  <si>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</si>
  <si>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</si>
  <si>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</si>
  <si>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</si>
  <si>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Q5</t>
    <phoneticPr fontId="2" type="noConversion"/>
  </si>
  <si>
    <t>Q6</t>
    <phoneticPr fontId="2" type="noConversion"/>
  </si>
  <si>
    <t>Q7</t>
    <phoneticPr fontId="2" type="noConversion"/>
  </si>
  <si>
    <t>5 QUALITY OF THE COURSE ORGANISATION</t>
    <phoneticPr fontId="2" type="noConversion"/>
  </si>
  <si>
    <t>6. METHODS AND INDIVIDUAL LEARNING</t>
    <phoneticPr fontId="2" type="noConversion"/>
  </si>
  <si>
    <t>Q8</t>
    <phoneticPr fontId="2" type="noConversion"/>
  </si>
  <si>
    <t>Q9</t>
    <phoneticPr fontId="2" type="noConversion"/>
  </si>
  <si>
    <t>Q10</t>
    <phoneticPr fontId="2" type="noConversion"/>
  </si>
  <si>
    <t>Q11</t>
    <phoneticPr fontId="2" type="noConversion"/>
  </si>
  <si>
    <t>Q12</t>
    <phoneticPr fontId="2" type="noConversion"/>
  </si>
  <si>
    <t>Q13</t>
    <phoneticPr fontId="2" type="noConversion"/>
  </si>
  <si>
    <t>Q14</t>
    <phoneticPr fontId="2" type="noConversion"/>
  </si>
  <si>
    <t>Q15</t>
    <phoneticPr fontId="2" type="noConversion"/>
  </si>
  <si>
    <t>Q16</t>
    <phoneticPr fontId="2" type="noConversion"/>
  </si>
  <si>
    <t>Q17</t>
    <phoneticPr fontId="2" type="noConversion"/>
  </si>
  <si>
    <t>Q18</t>
    <phoneticPr fontId="2" type="noConversion"/>
  </si>
  <si>
    <t>Q19</t>
    <phoneticPr fontId="2" type="noConversion"/>
  </si>
  <si>
    <t>Q20</t>
    <phoneticPr fontId="2" type="noConversion"/>
  </si>
  <si>
    <t>Q21</t>
    <phoneticPr fontId="2" type="noConversion"/>
  </si>
  <si>
    <t>Q22</t>
    <phoneticPr fontId="2" type="noConversion"/>
  </si>
  <si>
    <t>5. TRAINING QUALITY (input data from evaluation form)</t>
  </si>
  <si>
    <t>3. TARGET GROUP (input data from evaluation form)</t>
    <phoneticPr fontId="2" type="noConversion"/>
  </si>
  <si>
    <t>before</t>
    <phoneticPr fontId="2" type="noConversion"/>
  </si>
  <si>
    <t>now</t>
    <phoneticPr fontId="2" type="noConversion"/>
  </si>
  <si>
    <t>4. LEARNING PROCESS AND RESULTS (input data from post-questionnaires)</t>
    <phoneticPr fontId="2" type="noConversion"/>
  </si>
  <si>
    <t>none</t>
    <phoneticPr fontId="2" type="noConversion"/>
  </si>
  <si>
    <t>in process</t>
    <phoneticPr fontId="2" type="noConversion"/>
  </si>
  <si>
    <t>one</t>
    <phoneticPr fontId="2" type="noConversion"/>
  </si>
  <si>
    <t>1+</t>
    <phoneticPr fontId="2" type="noConversion"/>
  </si>
  <si>
    <t>noex</t>
    <phoneticPr fontId="2" type="noConversion"/>
  </si>
  <si>
    <t>yes</t>
    <phoneticPr fontId="2" type="noConversion"/>
  </si>
  <si>
    <t>no</t>
    <phoneticPr fontId="2" type="noConversion"/>
  </si>
  <si>
    <t>All</t>
    <phoneticPr fontId="2" type="noConversion"/>
  </si>
  <si>
    <t>Most</t>
    <phoneticPr fontId="2" type="noConversion"/>
  </si>
  <si>
    <t>Some</t>
    <phoneticPr fontId="2" type="noConversion"/>
  </si>
  <si>
    <t>Seldom</t>
    <phoneticPr fontId="2" type="noConversion"/>
  </si>
  <si>
    <t>3 TARGET GROUP</t>
    <phoneticPr fontId="2" type="noConversion"/>
  </si>
  <si>
    <t>4. LEARNING PROCESS AND RESULTS</t>
    <phoneticPr fontId="2" type="noConversion"/>
  </si>
  <si>
    <t>Country of residence</t>
    <phoneticPr fontId="2" type="noConversion"/>
  </si>
  <si>
    <t>4.1 Knowledge of international youth exchanges</t>
  </si>
  <si>
    <t>4.2 Knowledge of the European Youth in Action Programme</t>
  </si>
  <si>
    <t>No. of responses</t>
  </si>
  <si>
    <t>1-3 (low)</t>
  </si>
  <si>
    <t>4-5 (high)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</si>
</sst>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Verdana"/>
    </font>
    <font>
      <b/>
      <sz val="10"/>
      <name val="Verdana"/>
    </font>
    <font>
      <sz val="8"/>
      <name val="Verdana"/>
    </font>
    <font>
      <sz val="10"/>
      <name val="Arial"/>
    </font>
    <font>
      <sz val="11"/>
      <name val="Arial"/>
    </font>
    <font>
      <b/>
      <sz val="11"/>
      <name val="Arial"/>
    </font>
    <font>
      <b/>
      <sz val="10"/>
      <name val="Arial"/>
    </font>
    <font>
      <sz val="10"/>
      <name val="Verdana"/>
    </font>
    <font>
      <sz val="10"/>
      <color rgb="FFBFCD37"/>
      <name val="Arial"/>
    </font>
    <font>
      <sz val="11"/>
      <color rgb="FFBFCD37"/>
      <name val="Arial"/>
    </font>
    <font>
      <sz val="10"/>
      <color rgb="FFBFCD37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rgb="FF555826"/>
        <bgColor indexed="64"/>
      </patternFill>
    </fill>
  </fills>
  <borders count="16">
    <border>
      <left/>
      <right/>
      <top/>
      <bottom/>
      <diagonal/>
    </border>
    <border>
      <left style="thin">
        <color indexed="50"/>
      </left>
      <right style="thin">
        <color indexed="50"/>
      </right>
      <top style="thin">
        <color indexed="50"/>
      </top>
      <bottom style="thin">
        <color indexed="50"/>
      </bottom>
      <diagonal/>
    </border>
    <border>
      <left/>
      <right/>
      <top/>
      <bottom style="thin">
        <color indexed="50"/>
      </bottom>
      <diagonal/>
    </border>
    <border>
      <left style="thin">
        <color indexed="50"/>
      </left>
      <right style="thin">
        <color indexed="50"/>
      </right>
      <top/>
      <bottom style="thin">
        <color indexed="50"/>
      </bottom>
      <diagonal/>
    </border>
    <border>
      <left style="thin">
        <color rgb="FFBFCD37"/>
      </left>
      <right style="thin">
        <color rgb="FFBFCD37"/>
      </right>
      <top/>
      <bottom style="thin">
        <color rgb="FFBFCD37"/>
      </bottom>
      <diagonal/>
    </border>
    <border>
      <left style="thin">
        <color rgb="FFBFCD37"/>
      </left>
      <right style="thin">
        <color rgb="FFBFCD37"/>
      </right>
      <top style="thin">
        <color rgb="FFBFCD37"/>
      </top>
      <bottom style="thin">
        <color rgb="FFBFCD37"/>
      </bottom>
      <diagonal/>
    </border>
    <border>
      <left/>
      <right style="thin">
        <color indexed="50"/>
      </right>
      <top/>
      <bottom/>
      <diagonal/>
    </border>
    <border>
      <left style="thin">
        <color indexed="50"/>
      </left>
      <right style="thin">
        <color indexed="50"/>
      </right>
      <top/>
      <bottom/>
      <diagonal/>
    </border>
    <border>
      <left style="thin">
        <color indexed="50"/>
      </left>
      <right/>
      <top/>
      <bottom/>
      <diagonal/>
    </border>
    <border>
      <left/>
      <right style="thin">
        <color indexed="50"/>
      </right>
      <top/>
      <bottom style="thin">
        <color indexed="50"/>
      </bottom>
      <diagonal/>
    </border>
    <border>
      <left style="thin">
        <color indexed="50"/>
      </left>
      <right/>
      <top/>
      <bottom style="thin">
        <color indexed="50"/>
      </bottom>
      <diagonal/>
    </border>
    <border>
      <left/>
      <right style="thin">
        <color rgb="FFBFCD37"/>
      </right>
      <top/>
      <bottom style="thin">
        <color rgb="FFBFCD37"/>
      </bottom>
      <diagonal/>
    </border>
    <border>
      <left style="thin">
        <color rgb="FFBFCD37"/>
      </left>
      <right/>
      <top/>
      <bottom style="thin">
        <color rgb="FFBFCD37"/>
      </bottom>
      <diagonal/>
    </border>
    <border>
      <left/>
      <right style="thin">
        <color rgb="FFBFCD37"/>
      </right>
      <top style="thin">
        <color rgb="FFBFCD37"/>
      </top>
      <bottom/>
      <diagonal/>
    </border>
    <border>
      <left style="thin">
        <color rgb="FFBFCD37"/>
      </left>
      <right style="thin">
        <color rgb="FFBFCD37"/>
      </right>
      <top style="thin">
        <color rgb="FFBFCD37"/>
      </top>
      <bottom/>
      <diagonal/>
    </border>
    <border>
      <left style="thin">
        <color rgb="FFBFCD37"/>
      </left>
      <right/>
      <top style="thin">
        <color rgb="FFBFCD37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9">
    <xf numFmtId="0" fontId="0" fillId="0" borderId="0" xfId="0"/>
    <xf numFmtId="0" fontId="4" fillId="2" borderId="0" xfId="0" applyFont="1" applyFill="1" applyBorder="1" applyAlignment="1" applyProtection="1">
      <alignment horizontal="right" vertical="center"/>
    </xf>
    <xf numFmtId="0" fontId="0" fillId="2" borderId="0" xfId="0" applyFill="1" applyBorder="1"/>
    <xf numFmtId="0" fontId="5" fillId="2" borderId="0" xfId="0" applyFont="1" applyFill="1" applyBorder="1" applyProtection="1"/>
    <xf numFmtId="0" fontId="0" fillId="2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 textRotation="90" wrapText="1"/>
    </xf>
    <xf numFmtId="0" fontId="1" fillId="2" borderId="0" xfId="0" applyFont="1" applyFill="1" applyBorder="1"/>
    <xf numFmtId="0" fontId="0" fillId="3" borderId="1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6" fillId="0" borderId="0" xfId="0" applyFont="1"/>
    <xf numFmtId="0" fontId="3" fillId="0" borderId="0" xfId="0" applyFont="1"/>
    <xf numFmtId="0" fontId="0" fillId="2" borderId="0" xfId="0" applyFill="1" applyBorder="1" applyAlignment="1" applyProtection="1">
      <alignment horizontal="right"/>
    </xf>
    <xf numFmtId="0" fontId="0" fillId="2" borderId="0" xfId="0" applyFill="1" applyBorder="1" applyProtection="1"/>
    <xf numFmtId="0" fontId="1" fillId="2" borderId="0" xfId="0" applyFont="1" applyFill="1" applyBorder="1" applyProtection="1"/>
    <xf numFmtId="9" fontId="0" fillId="2" borderId="0" xfId="1" applyFont="1" applyFill="1" applyBorder="1"/>
    <xf numFmtId="49" fontId="1" fillId="2" borderId="0" xfId="0" applyNumberFormat="1" applyFont="1" applyFill="1" applyBorder="1" applyAlignment="1" applyProtection="1">
      <alignment horizontal="right"/>
    </xf>
    <xf numFmtId="0" fontId="10" fillId="4" borderId="5" xfId="0" applyFont="1" applyFill="1" applyBorder="1" applyAlignment="1">
      <alignment horizontal="center"/>
    </xf>
    <xf numFmtId="9" fontId="10" fillId="5" borderId="11" xfId="0" applyNumberFormat="1" applyFont="1" applyFill="1" applyBorder="1" applyProtection="1"/>
    <xf numFmtId="9" fontId="10" fillId="5" borderId="4" xfId="0" applyNumberFormat="1" applyFont="1" applyFill="1" applyBorder="1" applyProtection="1"/>
    <xf numFmtId="9" fontId="10" fillId="5" borderId="12" xfId="0" applyNumberFormat="1" applyFont="1" applyFill="1" applyBorder="1" applyProtection="1"/>
    <xf numFmtId="9" fontId="10" fillId="5" borderId="13" xfId="0" applyNumberFormat="1" applyFont="1" applyFill="1" applyBorder="1" applyProtection="1"/>
    <xf numFmtId="9" fontId="10" fillId="5" borderId="14" xfId="0" applyNumberFormat="1" applyFont="1" applyFill="1" applyBorder="1" applyProtection="1"/>
    <xf numFmtId="9" fontId="10" fillId="5" borderId="15" xfId="0" applyNumberFormat="1" applyFont="1" applyFill="1" applyBorder="1" applyProtection="1"/>
    <xf numFmtId="0" fontId="0" fillId="2" borderId="0" xfId="0" applyFill="1" applyBorder="1" applyAlignment="1">
      <alignment horizontal="center"/>
    </xf>
    <xf numFmtId="0" fontId="8" fillId="4" borderId="0" xfId="0" applyFont="1" applyFill="1" applyBorder="1" applyAlignment="1">
      <alignment horizontal="center" textRotation="90" wrapText="1"/>
    </xf>
    <xf numFmtId="0" fontId="8" fillId="4" borderId="2" xfId="0" applyFont="1" applyFill="1" applyBorder="1" applyAlignment="1">
      <alignment horizontal="center" textRotation="90" wrapText="1"/>
    </xf>
    <xf numFmtId="0" fontId="9" fillId="4" borderId="4" xfId="0" applyFont="1" applyFill="1" applyBorder="1" applyAlignment="1" applyProtection="1">
      <alignment horizontal="center" textRotation="90" wrapText="1"/>
    </xf>
    <xf numFmtId="0" fontId="8" fillId="4" borderId="7" xfId="0" applyFont="1" applyFill="1" applyBorder="1" applyAlignment="1" applyProtection="1">
      <alignment horizontal="center" textRotation="90" wrapText="1"/>
    </xf>
    <xf numFmtId="0" fontId="8" fillId="4" borderId="3" xfId="0" applyFont="1" applyFill="1" applyBorder="1" applyAlignment="1" applyProtection="1">
      <alignment horizontal="center" textRotation="90" wrapText="1"/>
    </xf>
    <xf numFmtId="0" fontId="8" fillId="4" borderId="8" xfId="0" applyFont="1" applyFill="1" applyBorder="1" applyAlignment="1" applyProtection="1">
      <alignment horizontal="center" textRotation="90" wrapText="1"/>
    </xf>
    <xf numFmtId="0" fontId="8" fillId="4" borderId="10" xfId="0" applyFont="1" applyFill="1" applyBorder="1" applyAlignment="1" applyProtection="1">
      <alignment horizontal="center" textRotation="90" wrapText="1"/>
    </xf>
    <xf numFmtId="0" fontId="9" fillId="4" borderId="8" xfId="0" applyFont="1" applyFill="1" applyBorder="1" applyAlignment="1" applyProtection="1">
      <alignment horizontal="center" textRotation="90" wrapText="1"/>
    </xf>
    <xf numFmtId="0" fontId="9" fillId="4" borderId="10" xfId="0" applyFont="1" applyFill="1" applyBorder="1" applyAlignment="1" applyProtection="1">
      <alignment horizontal="center" textRotation="90" wrapText="1"/>
    </xf>
    <xf numFmtId="0" fontId="8" fillId="4" borderId="6" xfId="0" applyFont="1" applyFill="1" applyBorder="1" applyAlignment="1" applyProtection="1">
      <alignment horizontal="center" textRotation="90" wrapText="1"/>
    </xf>
    <xf numFmtId="0" fontId="8" fillId="4" borderId="9" xfId="0" applyFont="1" applyFill="1" applyBorder="1" applyAlignment="1" applyProtection="1">
      <alignment horizontal="center" textRotation="90" wrapText="1"/>
    </xf>
    <xf numFmtId="0" fontId="9" fillId="4" borderId="6" xfId="0" applyFont="1" applyFill="1" applyBorder="1" applyAlignment="1" applyProtection="1">
      <alignment horizontal="center" textRotation="90" wrapText="1"/>
    </xf>
    <xf numFmtId="0" fontId="9" fillId="4" borderId="9" xfId="0" applyFont="1" applyFill="1" applyBorder="1" applyAlignment="1" applyProtection="1">
      <alignment horizontal="center" textRotation="90" wrapText="1"/>
    </xf>
    <xf numFmtId="0" fontId="9" fillId="4" borderId="7" xfId="0" applyFont="1" applyFill="1" applyBorder="1" applyAlignment="1" applyProtection="1">
      <alignment horizontal="center" textRotation="90" wrapText="1"/>
    </xf>
    <xf numFmtId="0" fontId="9" fillId="4" borderId="3" xfId="0" applyFont="1" applyFill="1" applyBorder="1" applyAlignment="1" applyProtection="1">
      <alignment horizontal="center" textRotation="90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BFCD3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555826"/>
      <rgbColor rgb="00993300"/>
      <rgbColor rgb="00993366"/>
      <rgbColor rgb="00333399"/>
      <rgbColor rgb="00333333"/>
    </indexedColors>
    <mruColors>
      <color rgb="FFDC7EAD"/>
      <color rgb="FF6C8BC6"/>
      <color rgb="FFFFCA05"/>
      <color rgb="FF666600"/>
      <color rgb="FF999933"/>
      <color rgb="FF555826"/>
      <color rgb="FFBFCD3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30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69900460555638"/>
          <c:y val="0.0307696573139625"/>
          <c:w val="0.809364548494983"/>
          <c:h val="0.774358974358974"/>
        </c:manualLayout>
      </c:layout>
      <c:pie3D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explosion val="15"/>
          <c:dPt>
            <c:idx val="0"/>
            <c:bubble3D val="0"/>
            <c:spPr>
              <a:solidFill>
                <a:srgbClr val="FFCA05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1"/>
            <c:bubble3D val="0"/>
            <c:spPr>
              <a:solidFill>
                <a:srgbClr val="6C8BC6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2"/>
            <c:bubble3D val="0"/>
            <c:spPr>
              <a:solidFill>
                <a:srgbClr val="DC7EAD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3"/>
            <c:bubble3D val="0"/>
            <c:spPr>
              <a:solidFill>
                <a:srgbClr val="555826"/>
              </a:soli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Lbls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'Insert data'!$W$42:$W$45</c:f>
              <c:strCache>
                <c:ptCount val="4"/>
                <c:pt idx="0">
                  <c:v>none</c:v>
                </c:pt>
                <c:pt idx="1">
                  <c:v>in process</c:v>
                </c:pt>
                <c:pt idx="2">
                  <c:v>one</c:v>
                </c:pt>
                <c:pt idx="3">
                  <c:v>1+</c:v>
                </c:pt>
              </c:strCache>
            </c:strRef>
          </c:cat>
          <c:val>
            <c:numRef>
              <c:f>'Insert data'!$X$42:$X$45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0"/>
          <c:y val="0.839413940707076"/>
          <c:w val="1.0"/>
          <c:h val="0.1240870897849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data'!$S$42:$S$47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data'!$T$42:$T$47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458632"/>
        <c:axId val="435449800"/>
      </c:barChart>
      <c:catAx>
        <c:axId val="43545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44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449800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458632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data'!$U$42:$U$47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data'!$V$42:$V$47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124280"/>
        <c:axId val="2368920"/>
      </c:barChart>
      <c:catAx>
        <c:axId val="42112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6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8920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124280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431708055724"/>
          <c:y val="0.115384615384615"/>
          <c:w val="0.636959977933724"/>
          <c:h val="0.794871794871795"/>
        </c:manualLayout>
      </c:layout>
      <c:barChart>
        <c:barDir val="bar"/>
        <c:grouping val="percentStacked"/>
        <c:varyColors val="0"/>
        <c:ser>
          <c:idx val="0"/>
          <c:order val="0"/>
          <c:tx>
            <c:v>Yes</c:v>
          </c:tx>
          <c:spPr>
            <a:solidFill>
              <a:srgbClr val="FFCA05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('Insert data'!$AA$4:$AA$5,'Insert data'!$AC$4:$AC$5,'Insert data'!$AE$4:$AE$5,'Insert data'!$AG$4:$AG$5,'Insert data'!$AJ$4:$AJ$5)</c:f>
              <c:strCache>
                <c:ptCount val="5"/>
                <c:pt idx="0">
                  <c:v>5.1 Received proper info before the course</c:v>
                </c:pt>
                <c:pt idx="1">
                  <c:v>5.2 Environment was comfortable to learn</c:v>
                </c:pt>
                <c:pt idx="2">
                  <c:v>5.3 Learned from other participants</c:v>
                </c:pt>
                <c:pt idx="3">
                  <c:v>5.4 Appropriate resources were availiable</c:v>
                </c:pt>
                <c:pt idx="4">
                  <c:v>5.5 Will apply learning back home</c:v>
                </c:pt>
              </c:strCache>
            </c:strRef>
          </c:cat>
          <c:val>
            <c:numRef>
              <c:f>('Insert data'!$AA$42,'Insert data'!$AC$42,'Insert data'!$AE$42,'Insert data'!$AG$42,'Insert data'!$AJ$42)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ser>
          <c:idx val="1"/>
          <c:order val="1"/>
          <c:tx>
            <c:v>No</c:v>
          </c:tx>
          <c:spPr>
            <a:solidFill>
              <a:srgbClr val="555826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('Insert data'!$AA$4:$AA$5,'Insert data'!$AC$4:$AC$5,'Insert data'!$AE$4:$AE$5,'Insert data'!$AG$4:$AG$5,'Insert data'!$AJ$4:$AJ$5)</c:f>
              <c:strCache>
                <c:ptCount val="5"/>
                <c:pt idx="0">
                  <c:v>5.1 Received proper info before the course</c:v>
                </c:pt>
                <c:pt idx="1">
                  <c:v>5.2 Environment was comfortable to learn</c:v>
                </c:pt>
                <c:pt idx="2">
                  <c:v>5.3 Learned from other participants</c:v>
                </c:pt>
                <c:pt idx="3">
                  <c:v>5.4 Appropriate resources were availiable</c:v>
                </c:pt>
                <c:pt idx="4">
                  <c:v>5.5 Will apply learning back home</c:v>
                </c:pt>
              </c:strCache>
            </c:strRef>
          </c:cat>
          <c:val>
            <c:numRef>
              <c:f>('Insert data'!$AA$43,'Insert data'!$AC$43,'Insert data'!$AE$43,'Insert data'!$AG$43,'Insert data'!$AJ$43)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146328"/>
        <c:axId val="420993624"/>
      </c:barChart>
      <c:catAx>
        <c:axId val="436146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099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993624"/>
        <c:scaling>
          <c:orientation val="minMax"/>
          <c:max val="1.0"/>
          <c:min val="0.0"/>
        </c:scaling>
        <c:delete val="0"/>
        <c:axPos val="t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146328"/>
        <c:crosses val="autoZero"/>
        <c:crossBetween val="between"/>
        <c:maj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903783684836197"/>
          <c:y val="0.423077316606611"/>
          <c:w val="0.0808011442777282"/>
          <c:h val="0.1538462565060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3639846743295"/>
          <c:y val="0.296052631578947"/>
          <c:w val="0.865900383141762"/>
          <c:h val="0.434210526315789"/>
        </c:manualLayout>
      </c:layout>
      <c:barChart>
        <c:barDir val="bar"/>
        <c:grouping val="percentStacked"/>
        <c:varyColors val="0"/>
        <c:ser>
          <c:idx val="0"/>
          <c:order val="0"/>
          <c:tx>
            <c:v>Yes</c:v>
          </c:tx>
          <c:spPr>
            <a:solidFill>
              <a:srgbClr val="FFCA05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data'!$AB$42:$AB$44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noex</c:v>
                </c:pt>
              </c:strCache>
            </c:strRef>
          </c:cat>
          <c:val>
            <c:numRef>
              <c:f>'Insert data'!$AD$42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1"/>
          <c:order val="1"/>
          <c:tx>
            <c:v>No</c:v>
          </c:tx>
          <c:spPr>
            <a:solidFill>
              <a:srgbClr val="6C8BC6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data'!$AB$42:$AB$44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noex</c:v>
                </c:pt>
              </c:strCache>
            </c:strRef>
          </c:cat>
          <c:val>
            <c:numRef>
              <c:f>'Insert data'!$AD$43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ser>
          <c:idx val="2"/>
          <c:order val="2"/>
          <c:tx>
            <c:v>I don't have</c:v>
          </c:tx>
          <c:spPr>
            <a:solidFill>
              <a:srgbClr val="666600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data'!$AB$42:$AB$44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noex</c:v>
                </c:pt>
              </c:strCache>
            </c:strRef>
          </c:cat>
          <c:val>
            <c:numRef>
              <c:f>'Insert data'!$AD$44</c:f>
              <c:numCache>
                <c:formatCode>General</c:formatCode>
                <c:ptCount val="1"/>
                <c:pt idx="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90131624"/>
        <c:axId val="435253896"/>
      </c:barChart>
      <c:catAx>
        <c:axId val="390131624"/>
        <c:scaling>
          <c:orientation val="maxMin"/>
        </c:scaling>
        <c:delete val="1"/>
        <c:axPos val="l"/>
        <c:majorTickMark val="out"/>
        <c:minorTickMark val="none"/>
        <c:tickLblPos val="nextTo"/>
        <c:crossAx val="435253896"/>
        <c:crosses val="autoZero"/>
        <c:auto val="1"/>
        <c:lblAlgn val="ctr"/>
        <c:lblOffset val="100"/>
        <c:noMultiLvlLbl val="0"/>
      </c:catAx>
      <c:valAx>
        <c:axId val="435253896"/>
        <c:scaling>
          <c:orientation val="minMax"/>
          <c:max val="1.0"/>
          <c:min val="0.0"/>
        </c:scaling>
        <c:delete val="0"/>
        <c:axPos val="t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131624"/>
        <c:crosses val="autoZero"/>
        <c:crossBetween val="between"/>
        <c:majorUnit val="0.2"/>
        <c:minorUnit val="0.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751259540833"/>
          <c:y val="0.769736842105263"/>
          <c:w val="0.670498687664042"/>
          <c:h val="0.1776315789473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036491152072"/>
          <c:y val="0.277123435805125"/>
          <c:w val="0.676194341433872"/>
          <c:h val="0.514177966531341"/>
        </c:manualLayout>
      </c:layout>
      <c:barChart>
        <c:barDir val="bar"/>
        <c:grouping val="percentStacked"/>
        <c:varyColors val="0"/>
        <c:ser>
          <c:idx val="0"/>
          <c:order val="0"/>
          <c:tx>
            <c:v>All of the time</c:v>
          </c:tx>
          <c:spPr>
            <a:solidFill>
              <a:srgbClr val="FFCA05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data'!$AH$4:$AI$5</c:f>
              <c:strCache>
                <c:ptCount val="2"/>
                <c:pt idx="0">
                  <c:v>6.2 Participated actively</c:v>
                </c:pt>
                <c:pt idx="1">
                  <c:v>6.1 Appropriate methods were used</c:v>
                </c:pt>
              </c:strCache>
            </c:strRef>
          </c:cat>
          <c:val>
            <c:numRef>
              <c:f>'Insert data'!$AH$42:$AI$42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Most of the time</c:v>
          </c:tx>
          <c:spPr>
            <a:solidFill>
              <a:srgbClr val="6C8BC6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data'!$AH$4:$AI$5</c:f>
              <c:strCache>
                <c:ptCount val="2"/>
                <c:pt idx="0">
                  <c:v>6.2 Participated actively</c:v>
                </c:pt>
                <c:pt idx="1">
                  <c:v>6.1 Appropriate methods were used</c:v>
                </c:pt>
              </c:strCache>
            </c:strRef>
          </c:cat>
          <c:val>
            <c:numRef>
              <c:f>'Insert data'!$AH$43:$AI$43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2"/>
          <c:order val="2"/>
          <c:tx>
            <c:v>Some of the time</c:v>
          </c:tx>
          <c:spPr>
            <a:solidFill>
              <a:srgbClr val="DC7EAD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data'!$AH$4:$AI$5</c:f>
              <c:strCache>
                <c:ptCount val="2"/>
                <c:pt idx="0">
                  <c:v>6.2 Participated actively</c:v>
                </c:pt>
                <c:pt idx="1">
                  <c:v>6.1 Appropriate methods were used</c:v>
                </c:pt>
              </c:strCache>
            </c:strRef>
          </c:cat>
          <c:val>
            <c:numRef>
              <c:f>'Insert data'!$AH$44:$AI$44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3"/>
          <c:order val="3"/>
          <c:tx>
            <c:v>Seldom</c:v>
          </c:tx>
          <c:spPr>
            <a:solidFill>
              <a:srgbClr val="555826"/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al"/>
                      <a:ea typeface="Aral"/>
                      <a:cs typeface="Ar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BFCD37"/>
                      </a:solidFill>
                      <a:latin typeface="Aral"/>
                      <a:ea typeface="Aral"/>
                      <a:cs typeface="Ar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'Insert data'!$AH$4:$AI$5</c:f>
              <c:strCache>
                <c:ptCount val="2"/>
                <c:pt idx="0">
                  <c:v>6.2 Participated actively</c:v>
                </c:pt>
                <c:pt idx="1">
                  <c:v>6.1 Appropriate methods were used</c:v>
                </c:pt>
              </c:strCache>
            </c:strRef>
          </c:cat>
          <c:val>
            <c:numRef>
              <c:f>'Insert data'!$AH$45:$AI$45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1473752"/>
        <c:axId val="436090120"/>
      </c:barChart>
      <c:catAx>
        <c:axId val="421473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BFCD37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09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6090120"/>
        <c:scaling>
          <c:orientation val="minMax"/>
          <c:max val="1.0"/>
        </c:scaling>
        <c:delete val="0"/>
        <c:axPos val="b"/>
        <c:majorGridlines>
          <c:spPr>
            <a:ln w="3175">
              <a:solidFill>
                <a:srgbClr val="BFCD37"/>
              </a:solidFill>
              <a:prstDash val="dash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47375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6453089244851"/>
          <c:y val="0.00704705969526439"/>
          <c:w val="0.816933638443936"/>
          <c:h val="0.15656071842235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/>
    <c:pageMargins b="1.0" l="0.75" r="0.75" t="1.0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920529801324"/>
          <c:y val="0.0311112461425614"/>
          <c:w val="0.622516556291391"/>
          <c:h val="0.835559182114506"/>
        </c:manualLayout>
      </c:layout>
      <c:doughnut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/>
          </c:spPr>
          <c:dPt>
            <c:idx val="0"/>
            <c:bubble3D val="0"/>
            <c:spPr>
              <a:solidFill>
                <a:srgbClr val="FFCA05"/>
              </a:solidFill>
              <a:ln w="2540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6C8BC6"/>
              </a:solidFill>
              <a:ln w="25400">
                <a:noFill/>
              </a:ln>
              <a:effectLst/>
            </c:spPr>
          </c:dPt>
          <c:dPt>
            <c:idx val="2"/>
            <c:bubble3D val="0"/>
            <c:spPr>
              <a:solidFill>
                <a:srgbClr val="DC7EAD"/>
              </a:solidFill>
              <a:ln w="2540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555826"/>
              </a:solidFill>
              <a:ln w="25400">
                <a:noFill/>
              </a:ln>
              <a:effectLst/>
            </c:spPr>
          </c:dPt>
          <c:dLbls>
            <c:dLbl>
              <c:idx val="3"/>
              <c:spPr/>
              <c:txPr>
                <a:bodyPr/>
                <a:lstStyle/>
                <a:p>
                  <a:pPr>
                    <a:defRPr>
                      <a:solidFill>
                        <a:srgbClr val="BFCD37"/>
                      </a:solidFill>
                      <a:latin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'Insert data'!$AL$42:$AL$45</c:f>
              <c:strCache>
                <c:ptCount val="4"/>
                <c:pt idx="0">
                  <c:v>All</c:v>
                </c:pt>
                <c:pt idx="1">
                  <c:v>Most</c:v>
                </c:pt>
                <c:pt idx="2">
                  <c:v>Some</c:v>
                </c:pt>
                <c:pt idx="3">
                  <c:v>Seldom</c:v>
                </c:pt>
              </c:strCache>
            </c:strRef>
          </c:cat>
          <c:val>
            <c:numRef>
              <c:f>'Insert data'!$AF$42:$AF$45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0"/>
          <c:y val="0.874211360372406"/>
          <c:w val="1.0"/>
          <c:h val="0.1069177437725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2312896846"/>
          <c:y val="0.148447141004449"/>
          <c:w val="0.825579832887005"/>
          <c:h val="0.535229730272241"/>
        </c:manualLayout>
      </c:layout>
      <c:barChart>
        <c:barDir val="col"/>
        <c:grouping val="percentStacked"/>
        <c:varyColors val="0"/>
        <c:ser>
          <c:idx val="0"/>
          <c:order val="0"/>
          <c:tx>
            <c:v>Yes</c:v>
          </c:tx>
          <c:spPr>
            <a:solidFill>
              <a:srgbClr val="FFCA0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'Insert data'!$Y$4:$Z$5</c:f>
              <c:strCache>
                <c:ptCount val="2"/>
                <c:pt idx="0">
                  <c:v>3.2 Work directly with young people</c:v>
                </c:pt>
                <c:pt idx="1">
                  <c:v>3.3 Plan to run a project in next year</c:v>
                </c:pt>
              </c:strCache>
            </c:strRef>
          </c:cat>
          <c:val>
            <c:numRef>
              <c:f>'Insert data'!$Y$42:$Z$42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ser>
          <c:idx val="1"/>
          <c:order val="1"/>
          <c:tx>
            <c:v>No</c:v>
          </c:tx>
          <c:spPr>
            <a:solidFill>
              <a:srgbClr val="55582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BFCD37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'Insert data'!$Y$4:$Z$5</c:f>
              <c:strCache>
                <c:ptCount val="2"/>
                <c:pt idx="0">
                  <c:v>3.2 Work directly with young people</c:v>
                </c:pt>
                <c:pt idx="1">
                  <c:v>3.3 Plan to run a project in next year</c:v>
                </c:pt>
              </c:strCache>
            </c:strRef>
          </c:cat>
          <c:val>
            <c:numRef>
              <c:f>'Insert data'!$Y$43:$Z$43</c:f>
              <c:numCache>
                <c:formatCode>General</c:formatCode>
                <c:ptCount val="2"/>
                <c:pt idx="0">
                  <c:v>0.0</c:v>
                </c:pt>
                <c:pt idx="1">
                  <c:v>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5785384"/>
        <c:axId val="421263144"/>
      </c:barChart>
      <c:catAx>
        <c:axId val="43578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26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263144"/>
        <c:scaling>
          <c:orientation val="minMax"/>
          <c:max val="1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785384"/>
        <c:crosses val="autoZero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7340291190016"/>
          <c:y val="0.00560978541804412"/>
          <c:w val="0.422799548312275"/>
          <c:h val="0.1030036273555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/>
    <c:pageMargins b="1.0" l="0.75" r="0.75" t="1.0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data'!$E$42:$E$47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data'!$F$42:$F$47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744952"/>
        <c:axId val="421254584"/>
      </c:barChart>
      <c:catAx>
        <c:axId val="43574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25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254584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744952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data'!$G$42:$G$47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data'!$H$42:$H$47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963960"/>
        <c:axId val="435777176"/>
      </c:barChart>
      <c:catAx>
        <c:axId val="435963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77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777176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963960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data'!$I$42:$I$47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data'!$J$42:$J$47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464104"/>
        <c:axId val="435806120"/>
      </c:barChart>
      <c:catAx>
        <c:axId val="435464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80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806120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464104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data'!$K$42:$K$47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data'!$L$42:$L$47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75048"/>
        <c:axId val="390336392"/>
      </c:barChart>
      <c:catAx>
        <c:axId val="39027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33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36392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275048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data'!$M$42:$M$47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data'!$N$42:$N$47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111416"/>
        <c:axId val="435593592"/>
      </c:barChart>
      <c:catAx>
        <c:axId val="43611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59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93592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6111416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data'!$O$42:$O$47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data'!$P$42:$P$47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249928"/>
        <c:axId val="390280968"/>
      </c:barChart>
      <c:catAx>
        <c:axId val="435249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028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80968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5249928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6457671812"/>
          <c:y val="0.0558659217877095"/>
          <c:w val="0.859923404332125"/>
          <c:h val="0.646935745627216"/>
        </c:manualLayout>
      </c:layout>
      <c:barChart>
        <c:barDir val="col"/>
        <c:grouping val="clustered"/>
        <c:varyColors val="0"/>
        <c:ser>
          <c:idx val="0"/>
          <c:order val="0"/>
          <c:tx>
            <c:v>before the course</c:v>
          </c:tx>
          <c:spPr>
            <a:solidFill>
              <a:srgbClr val="555826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data'!$Q$42:$Q$47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ser>
          <c:idx val="1"/>
          <c:order val="1"/>
          <c:tx>
            <c:v>after the course</c:v>
          </c:tx>
          <c:spPr>
            <a:solidFill>
              <a:srgbClr val="FFCA05">
                <a:alpha val="80000"/>
              </a:srgbClr>
            </a:solidFill>
            <a:ln w="12700">
              <a:noFill/>
            </a:ln>
          </c:spPr>
          <c:invertIfNegative val="0"/>
          <c:val>
            <c:numRef>
              <c:f>'Insert data'!$R$42:$R$47</c:f>
              <c:numCache>
                <c:formatCode>General</c:formatCode>
                <c:ptCount val="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098536"/>
        <c:axId val="2375384"/>
      </c:barChart>
      <c:catAx>
        <c:axId val="372098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 anchor="t" anchorCtr="1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7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384"/>
        <c:scaling>
          <c:orientation val="minMax"/>
          <c:max val="25.0"/>
          <c:min val="0.0"/>
        </c:scaling>
        <c:delete val="0"/>
        <c:axPos val="l"/>
        <c:majorGridlines>
          <c:spPr>
            <a:ln w="3175">
              <a:solidFill>
                <a:srgbClr val="BFCD37"/>
              </a:solidFill>
              <a:prstDash val="lgDashDot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FCD3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72098536"/>
        <c:crosses val="autoZero"/>
        <c:crossBetween val="between"/>
        <c:majorUnit val="5.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311225519886937"/>
          <c:y val="0.821229050279329"/>
          <c:w val="0.936633445294863"/>
          <c:h val="0.1782070118330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5</xdr:row>
      <xdr:rowOff>29633</xdr:rowOff>
    </xdr:from>
    <xdr:to>
      <xdr:col>2</xdr:col>
      <xdr:colOff>812799</xdr:colOff>
      <xdr:row>16</xdr:row>
      <xdr:rowOff>16933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29633</xdr:colOff>
      <xdr:row>5</xdr:row>
      <xdr:rowOff>0</xdr:rowOff>
    </xdr:from>
    <xdr:to>
      <xdr:col>5</xdr:col>
      <xdr:colOff>846666</xdr:colOff>
      <xdr:row>16</xdr:row>
      <xdr:rowOff>42333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88900</xdr:colOff>
      <xdr:row>22</xdr:row>
      <xdr:rowOff>46566</xdr:rowOff>
    </xdr:from>
    <xdr:to>
      <xdr:col>2</xdr:col>
      <xdr:colOff>880533</xdr:colOff>
      <xdr:row>32</xdr:row>
      <xdr:rowOff>143933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76200</xdr:colOff>
      <xdr:row>22</xdr:row>
      <xdr:rowOff>8467</xdr:rowOff>
    </xdr:from>
    <xdr:to>
      <xdr:col>5</xdr:col>
      <xdr:colOff>867833</xdr:colOff>
      <xdr:row>32</xdr:row>
      <xdr:rowOff>105834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</xdr:col>
      <xdr:colOff>791633</xdr:colOff>
      <xdr:row>45</xdr:row>
      <xdr:rowOff>97367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50800</xdr:colOff>
      <xdr:row>35</xdr:row>
      <xdr:rowOff>0</xdr:rowOff>
    </xdr:from>
    <xdr:to>
      <xdr:col>5</xdr:col>
      <xdr:colOff>842433</xdr:colOff>
      <xdr:row>45</xdr:row>
      <xdr:rowOff>97367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</xdr:col>
      <xdr:colOff>791633</xdr:colOff>
      <xdr:row>58</xdr:row>
      <xdr:rowOff>97367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48</xdr:row>
      <xdr:rowOff>0</xdr:rowOff>
    </xdr:from>
    <xdr:to>
      <xdr:col>5</xdr:col>
      <xdr:colOff>791633</xdr:colOff>
      <xdr:row>58</xdr:row>
      <xdr:rowOff>97367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2</xdr:col>
      <xdr:colOff>791633</xdr:colOff>
      <xdr:row>71</xdr:row>
      <xdr:rowOff>97367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61</xdr:row>
      <xdr:rowOff>0</xdr:rowOff>
    </xdr:from>
    <xdr:to>
      <xdr:col>5</xdr:col>
      <xdr:colOff>791633</xdr:colOff>
      <xdr:row>71</xdr:row>
      <xdr:rowOff>97367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2</xdr:col>
      <xdr:colOff>791633</xdr:colOff>
      <xdr:row>84</xdr:row>
      <xdr:rowOff>97367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6</xdr:col>
      <xdr:colOff>169333</xdr:colOff>
      <xdr:row>112</xdr:row>
      <xdr:rowOff>93133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2</xdr:col>
      <xdr:colOff>914400</xdr:colOff>
      <xdr:row>126</xdr:row>
      <xdr:rowOff>67733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132</xdr:row>
      <xdr:rowOff>0</xdr:rowOff>
    </xdr:from>
    <xdr:to>
      <xdr:col>2</xdr:col>
      <xdr:colOff>869950</xdr:colOff>
      <xdr:row>143</xdr:row>
      <xdr:rowOff>118533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12701</xdr:colOff>
      <xdr:row>132</xdr:row>
      <xdr:rowOff>6350</xdr:rowOff>
    </xdr:from>
    <xdr:to>
      <xdr:col>5</xdr:col>
      <xdr:colOff>889001</xdr:colOff>
      <xdr:row>143</xdr:row>
      <xdr:rowOff>133350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0.48354</cdr:x>
      <cdr:y>0.49285</cdr:y>
    </cdr:from>
    <cdr:to>
      <cdr:x>0.5261</cdr:x>
      <cdr:y>0.54264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6576" y="1127720"/>
          <a:ext cx="121115" cy="114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450" b="0" i="0" u="none" strike="noStrike" baseline="0">
              <a:solidFill>
                <a:srgbClr val="000000"/>
              </a:solidFill>
              <a:latin typeface="Verdana"/>
            </a:rPr>
            <a:t>;p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B2:AL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7" defaultRowHeight="13" x14ac:dyDescent="0"/>
  <cols>
    <col min="1" max="4" width="7" style="2"/>
    <col min="5" max="22" width="7.140625" style="2" bestFit="1" customWidth="1"/>
    <col min="23" max="23" width="7" style="2"/>
    <col min="24" max="27" width="12.140625" style="2" customWidth="1"/>
    <col min="28" max="28" width="7" style="2"/>
    <col min="29" max="37" width="12.140625" style="2" customWidth="1"/>
    <col min="38" max="16384" width="7" style="2"/>
  </cols>
  <sheetData>
    <row r="2" spans="2:37">
      <c r="E2" s="3" t="s">
        <v>83</v>
      </c>
      <c r="X2" s="3" t="s">
        <v>80</v>
      </c>
      <c r="AC2" s="3" t="s">
        <v>79</v>
      </c>
    </row>
    <row r="3" spans="2:37">
      <c r="E3" s="23" t="s">
        <v>55</v>
      </c>
      <c r="F3" s="23"/>
      <c r="G3" s="23" t="s">
        <v>56</v>
      </c>
      <c r="H3" s="23"/>
      <c r="I3" s="23" t="s">
        <v>57</v>
      </c>
      <c r="J3" s="23"/>
      <c r="K3" s="23" t="s">
        <v>58</v>
      </c>
      <c r="L3" s="23"/>
      <c r="M3" s="23" t="s">
        <v>59</v>
      </c>
      <c r="N3" s="23"/>
      <c r="O3" s="23" t="s">
        <v>60</v>
      </c>
      <c r="P3" s="23"/>
      <c r="Q3" s="23" t="s">
        <v>61</v>
      </c>
      <c r="R3" s="23"/>
      <c r="S3" s="23" t="s">
        <v>64</v>
      </c>
      <c r="T3" s="23"/>
      <c r="U3" s="23" t="s">
        <v>65</v>
      </c>
      <c r="V3" s="23"/>
      <c r="X3" s="4" t="s">
        <v>66</v>
      </c>
      <c r="Y3" s="4" t="s">
        <v>67</v>
      </c>
      <c r="Z3" s="4" t="s">
        <v>68</v>
      </c>
      <c r="AA3" s="4" t="s">
        <v>69</v>
      </c>
      <c r="AC3" s="4" t="s">
        <v>70</v>
      </c>
      <c r="AD3" s="4" t="s">
        <v>71</v>
      </c>
      <c r="AE3" s="4" t="s">
        <v>72</v>
      </c>
      <c r="AF3" s="4" t="s">
        <v>73</v>
      </c>
      <c r="AG3" s="4" t="s">
        <v>74</v>
      </c>
      <c r="AH3" s="4" t="s">
        <v>75</v>
      </c>
      <c r="AI3" s="4" t="s">
        <v>76</v>
      </c>
      <c r="AJ3" s="4" t="s">
        <v>77</v>
      </c>
      <c r="AK3" s="4" t="s">
        <v>78</v>
      </c>
    </row>
    <row r="4" spans="2:37" s="5" customFormat="1" ht="87" customHeight="1">
      <c r="C4" s="24" t="s">
        <v>97</v>
      </c>
      <c r="E4" s="26" t="s">
        <v>98</v>
      </c>
      <c r="F4" s="26"/>
      <c r="G4" s="26" t="s">
        <v>99</v>
      </c>
      <c r="H4" s="26"/>
      <c r="I4" s="26" t="s">
        <v>0</v>
      </c>
      <c r="J4" s="26"/>
      <c r="K4" s="26" t="s">
        <v>1</v>
      </c>
      <c r="L4" s="26"/>
      <c r="M4" s="26" t="s">
        <v>2</v>
      </c>
      <c r="N4" s="26"/>
      <c r="O4" s="26" t="s">
        <v>3</v>
      </c>
      <c r="P4" s="26"/>
      <c r="Q4" s="26" t="s">
        <v>4</v>
      </c>
      <c r="R4" s="26"/>
      <c r="S4" s="26" t="s">
        <v>5</v>
      </c>
      <c r="T4" s="26"/>
      <c r="U4" s="26" t="s">
        <v>6</v>
      </c>
      <c r="V4" s="26"/>
      <c r="X4" s="35" t="s">
        <v>7</v>
      </c>
      <c r="Y4" s="37" t="s">
        <v>8</v>
      </c>
      <c r="Z4" s="37" t="s">
        <v>9</v>
      </c>
      <c r="AA4" s="31" t="s">
        <v>10</v>
      </c>
      <c r="AC4" s="33" t="s">
        <v>11</v>
      </c>
      <c r="AD4" s="27" t="s">
        <v>12</v>
      </c>
      <c r="AE4" s="27" t="s">
        <v>13</v>
      </c>
      <c r="AF4" s="27" t="s">
        <v>14</v>
      </c>
      <c r="AG4" s="27" t="s">
        <v>15</v>
      </c>
      <c r="AH4" s="27" t="s">
        <v>16</v>
      </c>
      <c r="AI4" s="27" t="s">
        <v>17</v>
      </c>
      <c r="AJ4" s="27" t="s">
        <v>18</v>
      </c>
      <c r="AK4" s="29" t="s">
        <v>19</v>
      </c>
    </row>
    <row r="5" spans="2:37">
      <c r="C5" s="25"/>
      <c r="E5" s="16" t="s">
        <v>81</v>
      </c>
      <c r="F5" s="16" t="s">
        <v>82</v>
      </c>
      <c r="G5" s="16" t="s">
        <v>81</v>
      </c>
      <c r="H5" s="16" t="s">
        <v>82</v>
      </c>
      <c r="I5" s="16" t="s">
        <v>81</v>
      </c>
      <c r="J5" s="16" t="s">
        <v>82</v>
      </c>
      <c r="K5" s="16" t="s">
        <v>81</v>
      </c>
      <c r="L5" s="16" t="s">
        <v>82</v>
      </c>
      <c r="M5" s="16" t="s">
        <v>81</v>
      </c>
      <c r="N5" s="16" t="s">
        <v>82</v>
      </c>
      <c r="O5" s="16" t="s">
        <v>81</v>
      </c>
      <c r="P5" s="16" t="s">
        <v>82</v>
      </c>
      <c r="Q5" s="16" t="s">
        <v>81</v>
      </c>
      <c r="R5" s="16" t="s">
        <v>82</v>
      </c>
      <c r="S5" s="16" t="s">
        <v>81</v>
      </c>
      <c r="T5" s="16" t="s">
        <v>82</v>
      </c>
      <c r="U5" s="16" t="s">
        <v>81</v>
      </c>
      <c r="V5" s="16" t="s">
        <v>82</v>
      </c>
      <c r="X5" s="36"/>
      <c r="Y5" s="38"/>
      <c r="Z5" s="38"/>
      <c r="AA5" s="32"/>
      <c r="AC5" s="34"/>
      <c r="AD5" s="28"/>
      <c r="AE5" s="28"/>
      <c r="AF5" s="28"/>
      <c r="AG5" s="28"/>
      <c r="AH5" s="28"/>
      <c r="AI5" s="28"/>
      <c r="AJ5" s="28"/>
      <c r="AK5" s="30"/>
    </row>
    <row r="6" spans="2:37">
      <c r="B6" s="1" t="s">
        <v>20</v>
      </c>
      <c r="C6" s="7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X6" s="7"/>
      <c r="Y6" s="7"/>
      <c r="Z6" s="7"/>
      <c r="AA6" s="7"/>
      <c r="AC6" s="7"/>
      <c r="AD6" s="7"/>
      <c r="AE6" s="7"/>
      <c r="AF6" s="7"/>
      <c r="AG6" s="7"/>
      <c r="AH6" s="7"/>
      <c r="AI6" s="7"/>
      <c r="AJ6" s="7"/>
      <c r="AK6" s="7"/>
    </row>
    <row r="7" spans="2:37">
      <c r="B7" s="1" t="s">
        <v>21</v>
      </c>
      <c r="C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X7" s="7"/>
      <c r="Y7" s="7"/>
      <c r="Z7" s="7"/>
      <c r="AA7" s="7"/>
      <c r="AC7" s="7"/>
      <c r="AD7" s="7"/>
      <c r="AE7" s="7"/>
      <c r="AF7" s="7"/>
      <c r="AG7" s="7"/>
      <c r="AH7" s="7"/>
      <c r="AI7" s="7"/>
      <c r="AJ7" s="7"/>
      <c r="AK7" s="7"/>
    </row>
    <row r="8" spans="2:37">
      <c r="B8" s="1" t="s">
        <v>22</v>
      </c>
      <c r="C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X8" s="7"/>
      <c r="Y8" s="7"/>
      <c r="Z8" s="7"/>
      <c r="AA8" s="7"/>
      <c r="AC8" s="7"/>
      <c r="AD8" s="7"/>
      <c r="AE8" s="7"/>
      <c r="AF8" s="7"/>
      <c r="AG8" s="7"/>
      <c r="AH8" s="7"/>
      <c r="AI8" s="7"/>
      <c r="AJ8" s="7"/>
      <c r="AK8" s="7"/>
    </row>
    <row r="9" spans="2:37">
      <c r="B9" s="1" t="s">
        <v>23</v>
      </c>
      <c r="C9" s="7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X9" s="7"/>
      <c r="Y9" s="7"/>
      <c r="Z9" s="7"/>
      <c r="AA9" s="7"/>
      <c r="AC9" s="7"/>
      <c r="AD9" s="7"/>
      <c r="AE9" s="7"/>
      <c r="AF9" s="7"/>
      <c r="AG9" s="7"/>
      <c r="AH9" s="7"/>
      <c r="AI9" s="7"/>
      <c r="AJ9" s="7"/>
      <c r="AK9" s="7"/>
    </row>
    <row r="10" spans="2:37">
      <c r="B10" s="1" t="s">
        <v>24</v>
      </c>
      <c r="C10" s="7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X10" s="7"/>
      <c r="Y10" s="7"/>
      <c r="Z10" s="7"/>
      <c r="AA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2:37">
      <c r="B11" s="1" t="s">
        <v>25</v>
      </c>
      <c r="C11" s="7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X11" s="7"/>
      <c r="Y11" s="7"/>
      <c r="Z11" s="7"/>
      <c r="AA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2:37">
      <c r="B12" s="1" t="s">
        <v>26</v>
      </c>
      <c r="C12" s="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X12" s="7"/>
      <c r="Y12" s="7"/>
      <c r="Z12" s="7"/>
      <c r="AA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2:37">
      <c r="B13" s="1" t="s">
        <v>27</v>
      </c>
      <c r="C13" s="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X13" s="7"/>
      <c r="Y13" s="7"/>
      <c r="Z13" s="7"/>
      <c r="AA13" s="7"/>
      <c r="AC13" s="7"/>
      <c r="AD13" s="7"/>
      <c r="AE13" s="7"/>
      <c r="AF13" s="7"/>
      <c r="AG13" s="7"/>
      <c r="AH13" s="7"/>
      <c r="AI13" s="7"/>
      <c r="AJ13" s="7"/>
      <c r="AK13" s="7"/>
    </row>
    <row r="14" spans="2:37">
      <c r="B14" s="1" t="s">
        <v>28</v>
      </c>
      <c r="C14" s="7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X14" s="7"/>
      <c r="Y14" s="7"/>
      <c r="Z14" s="7"/>
      <c r="AA14" s="7"/>
      <c r="AC14" s="7"/>
      <c r="AD14" s="7"/>
      <c r="AE14" s="7"/>
      <c r="AF14" s="7"/>
      <c r="AG14" s="7"/>
      <c r="AH14" s="7"/>
      <c r="AI14" s="7"/>
      <c r="AJ14" s="7"/>
      <c r="AK14" s="7"/>
    </row>
    <row r="15" spans="2:37">
      <c r="B15" s="1" t="s">
        <v>29</v>
      </c>
      <c r="C15" s="7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X15" s="7"/>
      <c r="Y15" s="7"/>
      <c r="Z15" s="7"/>
      <c r="AA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2:37">
      <c r="B16" s="1" t="s">
        <v>30</v>
      </c>
      <c r="C16" s="7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X16" s="7"/>
      <c r="Y16" s="7"/>
      <c r="Z16" s="7"/>
      <c r="AA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2:37">
      <c r="B17" s="1" t="s">
        <v>31</v>
      </c>
      <c r="C17" s="7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X17" s="7"/>
      <c r="Y17" s="7"/>
      <c r="Z17" s="7"/>
      <c r="AA17" s="7"/>
      <c r="AC17" s="7"/>
      <c r="AD17" s="7"/>
      <c r="AE17" s="7"/>
      <c r="AF17" s="7"/>
      <c r="AG17" s="7"/>
      <c r="AH17" s="7"/>
      <c r="AI17" s="7"/>
      <c r="AJ17" s="7"/>
      <c r="AK17" s="7"/>
    </row>
    <row r="18" spans="2:37">
      <c r="B18" s="1" t="s">
        <v>32</v>
      </c>
      <c r="C18" s="7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X18" s="7"/>
      <c r="Y18" s="7"/>
      <c r="Z18" s="7"/>
      <c r="AA18" s="7"/>
      <c r="AC18" s="7"/>
      <c r="AD18" s="7"/>
      <c r="AE18" s="7"/>
      <c r="AF18" s="7"/>
      <c r="AG18" s="7"/>
      <c r="AH18" s="7"/>
      <c r="AI18" s="7"/>
      <c r="AJ18" s="7"/>
      <c r="AK18" s="7"/>
    </row>
    <row r="19" spans="2:37">
      <c r="B19" s="1" t="s">
        <v>33</v>
      </c>
      <c r="C19" s="7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X19" s="7"/>
      <c r="Y19" s="7"/>
      <c r="Z19" s="7"/>
      <c r="AA19" s="7"/>
      <c r="AC19" s="7"/>
      <c r="AD19" s="7"/>
      <c r="AE19" s="7"/>
      <c r="AF19" s="7"/>
      <c r="AG19" s="7"/>
      <c r="AH19" s="7"/>
      <c r="AI19" s="7"/>
      <c r="AJ19" s="7"/>
      <c r="AK19" s="7"/>
    </row>
    <row r="20" spans="2:37">
      <c r="B20" s="1" t="s">
        <v>34</v>
      </c>
      <c r="C20" s="7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X20" s="7"/>
      <c r="Y20" s="7"/>
      <c r="Z20" s="7"/>
      <c r="AA20" s="7"/>
      <c r="AC20" s="7"/>
      <c r="AD20" s="7"/>
      <c r="AE20" s="7"/>
      <c r="AF20" s="7"/>
      <c r="AG20" s="7"/>
      <c r="AH20" s="7"/>
      <c r="AI20" s="7"/>
      <c r="AJ20" s="7"/>
      <c r="AK20" s="7"/>
    </row>
    <row r="21" spans="2:37">
      <c r="B21" s="1" t="s">
        <v>35</v>
      </c>
      <c r="C21" s="7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X21" s="7"/>
      <c r="Y21" s="7"/>
      <c r="Z21" s="7"/>
      <c r="AA21" s="7"/>
      <c r="AC21" s="7"/>
      <c r="AD21" s="7"/>
      <c r="AE21" s="7"/>
      <c r="AF21" s="7"/>
      <c r="AG21" s="7"/>
      <c r="AH21" s="7"/>
      <c r="AI21" s="7"/>
      <c r="AJ21" s="7"/>
      <c r="AK21" s="7"/>
    </row>
    <row r="22" spans="2:37">
      <c r="B22" s="1" t="s">
        <v>36</v>
      </c>
      <c r="C22" s="7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X22" s="7"/>
      <c r="Y22" s="7"/>
      <c r="Z22" s="7"/>
      <c r="AA22" s="7"/>
      <c r="AC22" s="7"/>
      <c r="AD22" s="7"/>
      <c r="AE22" s="7"/>
      <c r="AF22" s="7"/>
      <c r="AG22" s="7"/>
      <c r="AH22" s="7"/>
      <c r="AI22" s="7"/>
      <c r="AJ22" s="7"/>
      <c r="AK22" s="7"/>
    </row>
    <row r="23" spans="2:37">
      <c r="B23" s="1" t="s">
        <v>37</v>
      </c>
      <c r="C23" s="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X23" s="7"/>
      <c r="Y23" s="7"/>
      <c r="Z23" s="7"/>
      <c r="AA23" s="7"/>
      <c r="AC23" s="7"/>
      <c r="AD23" s="7"/>
      <c r="AE23" s="7"/>
      <c r="AF23" s="7"/>
      <c r="AG23" s="7"/>
      <c r="AH23" s="7"/>
      <c r="AI23" s="7"/>
      <c r="AJ23" s="7"/>
      <c r="AK23" s="7"/>
    </row>
    <row r="24" spans="2:37">
      <c r="B24" s="1" t="s">
        <v>38</v>
      </c>
      <c r="C24" s="7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X24" s="7"/>
      <c r="Y24" s="7"/>
      <c r="Z24" s="7"/>
      <c r="AA24" s="7"/>
      <c r="AC24" s="7"/>
      <c r="AD24" s="7"/>
      <c r="AE24" s="7"/>
      <c r="AF24" s="7"/>
      <c r="AG24" s="7"/>
      <c r="AH24" s="7"/>
      <c r="AI24" s="7"/>
      <c r="AJ24" s="7"/>
      <c r="AK24" s="7"/>
    </row>
    <row r="25" spans="2:37">
      <c r="B25" s="1" t="s">
        <v>39</v>
      </c>
      <c r="C25" s="7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X25" s="7"/>
      <c r="Y25" s="7"/>
      <c r="Z25" s="7"/>
      <c r="AA25" s="7"/>
      <c r="AC25" s="7"/>
      <c r="AD25" s="7"/>
      <c r="AE25" s="7"/>
      <c r="AF25" s="7"/>
      <c r="AG25" s="7"/>
      <c r="AH25" s="7"/>
      <c r="AI25" s="7"/>
      <c r="AJ25" s="7"/>
      <c r="AK25" s="7"/>
    </row>
    <row r="26" spans="2:37">
      <c r="B26" s="1" t="s">
        <v>40</v>
      </c>
      <c r="C26" s="7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X26" s="7"/>
      <c r="Y26" s="7"/>
      <c r="Z26" s="7"/>
      <c r="AA26" s="7"/>
      <c r="AC26" s="7"/>
      <c r="AD26" s="7"/>
      <c r="AE26" s="7"/>
      <c r="AF26" s="7"/>
      <c r="AG26" s="7"/>
      <c r="AH26" s="7"/>
      <c r="AI26" s="7"/>
      <c r="AJ26" s="7"/>
      <c r="AK26" s="7"/>
    </row>
    <row r="27" spans="2:37">
      <c r="B27" s="1" t="s">
        <v>41</v>
      </c>
      <c r="C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X27" s="7"/>
      <c r="Y27" s="7"/>
      <c r="Z27" s="7"/>
      <c r="AA27" s="7"/>
      <c r="AC27" s="7"/>
      <c r="AD27" s="7"/>
      <c r="AE27" s="7"/>
      <c r="AF27" s="7"/>
      <c r="AG27" s="7"/>
      <c r="AH27" s="7"/>
      <c r="AI27" s="7"/>
      <c r="AJ27" s="7"/>
      <c r="AK27" s="7"/>
    </row>
    <row r="28" spans="2:37">
      <c r="B28" s="1" t="s">
        <v>42</v>
      </c>
      <c r="C28" s="7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X28" s="7"/>
      <c r="Y28" s="7"/>
      <c r="Z28" s="7"/>
      <c r="AA28" s="7"/>
      <c r="AC28" s="7"/>
      <c r="AD28" s="7"/>
      <c r="AE28" s="7"/>
      <c r="AF28" s="7"/>
      <c r="AG28" s="7"/>
      <c r="AH28" s="7"/>
      <c r="AI28" s="7"/>
      <c r="AJ28" s="7"/>
      <c r="AK28" s="7"/>
    </row>
    <row r="29" spans="2:37">
      <c r="B29" s="1" t="s">
        <v>43</v>
      </c>
      <c r="C29" s="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X29" s="7"/>
      <c r="Y29" s="7"/>
      <c r="Z29" s="7"/>
      <c r="AA29" s="7"/>
      <c r="AC29" s="7"/>
      <c r="AD29" s="7"/>
      <c r="AE29" s="7"/>
      <c r="AF29" s="7"/>
      <c r="AG29" s="7"/>
      <c r="AH29" s="7"/>
      <c r="AI29" s="7"/>
      <c r="AJ29" s="7"/>
      <c r="AK29" s="7"/>
    </row>
    <row r="30" spans="2:37">
      <c r="B30" s="1" t="s">
        <v>44</v>
      </c>
      <c r="C30" s="7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X30" s="7"/>
      <c r="Y30" s="7"/>
      <c r="Z30" s="7"/>
      <c r="AA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2:37">
      <c r="B31" s="1" t="s">
        <v>45</v>
      </c>
      <c r="C31" s="7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X31" s="7"/>
      <c r="Y31" s="7"/>
      <c r="Z31" s="7"/>
      <c r="AA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2:37">
      <c r="B32" s="1" t="s">
        <v>46</v>
      </c>
      <c r="C32" s="7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X32" s="7"/>
      <c r="Y32" s="7"/>
      <c r="Z32" s="7"/>
      <c r="AA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2:38">
      <c r="B33" s="1" t="s">
        <v>47</v>
      </c>
      <c r="C33" s="7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X33" s="7"/>
      <c r="Y33" s="7"/>
      <c r="Z33" s="7"/>
      <c r="AA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2:38">
      <c r="B34" s="1" t="s">
        <v>48</v>
      </c>
      <c r="C34" s="7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X34" s="7"/>
      <c r="Y34" s="7"/>
      <c r="Z34" s="7"/>
      <c r="AA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2:38">
      <c r="B35" s="1" t="s">
        <v>49</v>
      </c>
      <c r="C35" s="7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X35" s="7"/>
      <c r="Y35" s="7"/>
      <c r="Z35" s="7"/>
      <c r="AA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2:38">
      <c r="B36" s="1" t="s">
        <v>50</v>
      </c>
      <c r="C36" s="7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X36" s="7"/>
      <c r="Y36" s="7"/>
      <c r="Z36" s="7"/>
      <c r="AA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2:38">
      <c r="B37" s="1" t="s">
        <v>51</v>
      </c>
      <c r="C37" s="7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X37" s="7"/>
      <c r="Y37" s="7"/>
      <c r="Z37" s="7"/>
      <c r="AA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2:38">
      <c r="B38" s="1" t="s">
        <v>52</v>
      </c>
      <c r="C38" s="7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X38" s="7"/>
      <c r="Y38" s="7"/>
      <c r="Z38" s="7"/>
      <c r="AA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2:38">
      <c r="B39" s="1" t="s">
        <v>53</v>
      </c>
      <c r="C39" s="7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X39" s="7"/>
      <c r="Y39" s="7"/>
      <c r="Z39" s="7"/>
      <c r="AA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2:38">
      <c r="B40" s="1" t="s">
        <v>54</v>
      </c>
      <c r="C40" s="7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X40" s="7"/>
      <c r="Y40" s="7"/>
      <c r="Z40" s="7"/>
      <c r="AA40" s="7"/>
      <c r="AC40" s="7"/>
      <c r="AD40" s="7"/>
      <c r="AE40" s="7"/>
      <c r="AF40" s="7"/>
      <c r="AG40" s="7"/>
      <c r="AH40" s="7"/>
      <c r="AI40" s="7"/>
      <c r="AJ40" s="7"/>
      <c r="AK40" s="7"/>
    </row>
    <row r="42" spans="2:38">
      <c r="D42" s="6">
        <v>1</v>
      </c>
      <c r="E42" s="2">
        <f t="shared" ref="E42:V42" si="0">COUNTIF(E$6:E$40,1)</f>
        <v>0</v>
      </c>
      <c r="F42" s="2">
        <f t="shared" si="0"/>
        <v>0</v>
      </c>
      <c r="G42" s="2">
        <f t="shared" si="0"/>
        <v>0</v>
      </c>
      <c r="H42" s="2">
        <f t="shared" si="0"/>
        <v>0</v>
      </c>
      <c r="I42" s="2">
        <f t="shared" si="0"/>
        <v>0</v>
      </c>
      <c r="J42" s="2">
        <f t="shared" si="0"/>
        <v>0</v>
      </c>
      <c r="K42" s="2">
        <f t="shared" si="0"/>
        <v>0</v>
      </c>
      <c r="L42" s="2">
        <f t="shared" si="0"/>
        <v>0</v>
      </c>
      <c r="M42" s="2">
        <f t="shared" si="0"/>
        <v>0</v>
      </c>
      <c r="N42" s="2">
        <f t="shared" si="0"/>
        <v>0</v>
      </c>
      <c r="O42" s="2">
        <f t="shared" si="0"/>
        <v>0</v>
      </c>
      <c r="P42" s="2">
        <f t="shared" si="0"/>
        <v>0</v>
      </c>
      <c r="Q42" s="2">
        <f t="shared" si="0"/>
        <v>0</v>
      </c>
      <c r="R42" s="2">
        <f t="shared" si="0"/>
        <v>0</v>
      </c>
      <c r="S42" s="2">
        <f t="shared" si="0"/>
        <v>0</v>
      </c>
      <c r="T42" s="2">
        <f t="shared" si="0"/>
        <v>0</v>
      </c>
      <c r="U42" s="2">
        <f t="shared" si="0"/>
        <v>0</v>
      </c>
      <c r="V42" s="2">
        <f t="shared" si="0"/>
        <v>0</v>
      </c>
      <c r="W42" s="6" t="s">
        <v>84</v>
      </c>
      <c r="X42" s="2">
        <f>COUNTIF(X$6:X$40,"none")</f>
        <v>0</v>
      </c>
      <c r="Y42" s="2">
        <f t="shared" ref="Y42:AA42" si="1">COUNTIF(Y$6:Y$40,"yes")</f>
        <v>0</v>
      </c>
      <c r="Z42" s="2">
        <f t="shared" si="1"/>
        <v>0</v>
      </c>
      <c r="AA42" s="2">
        <f t="shared" si="1"/>
        <v>0</v>
      </c>
      <c r="AB42" s="6" t="s">
        <v>89</v>
      </c>
      <c r="AC42" s="2">
        <f>COUNTIF(AC$6:AC$40,"yes")</f>
        <v>0</v>
      </c>
      <c r="AD42" s="2">
        <f t="shared" ref="AD42:AK42" si="2">COUNTIF(AD$6:AD$40,"yes")</f>
        <v>0</v>
      </c>
      <c r="AE42" s="2">
        <f t="shared" si="2"/>
        <v>0</v>
      </c>
      <c r="AF42" s="2">
        <f>COUNTIF(AF$6:AF$40,"All")</f>
        <v>0</v>
      </c>
      <c r="AG42" s="2">
        <f t="shared" si="2"/>
        <v>0</v>
      </c>
      <c r="AH42" s="2">
        <f>COUNTIF(AH$6:AH$40,"All")</f>
        <v>0</v>
      </c>
      <c r="AI42" s="2">
        <f>COUNTIF(AI$6:AI$40,"All")</f>
        <v>0</v>
      </c>
      <c r="AJ42" s="2">
        <f t="shared" si="2"/>
        <v>0</v>
      </c>
      <c r="AK42" s="2">
        <f t="shared" si="2"/>
        <v>0</v>
      </c>
      <c r="AL42" s="6" t="s">
        <v>91</v>
      </c>
    </row>
    <row r="43" spans="2:38">
      <c r="D43" s="6">
        <v>2</v>
      </c>
      <c r="E43" s="2">
        <f t="shared" ref="E43:V43" si="3">COUNTIF(E$6:E$40,2)</f>
        <v>0</v>
      </c>
      <c r="F43" s="2">
        <f t="shared" si="3"/>
        <v>0</v>
      </c>
      <c r="G43" s="2">
        <f t="shared" si="3"/>
        <v>0</v>
      </c>
      <c r="H43" s="2">
        <f t="shared" si="3"/>
        <v>0</v>
      </c>
      <c r="I43" s="2">
        <f t="shared" si="3"/>
        <v>0</v>
      </c>
      <c r="J43" s="2">
        <f t="shared" si="3"/>
        <v>0</v>
      </c>
      <c r="K43" s="2">
        <f t="shared" si="3"/>
        <v>0</v>
      </c>
      <c r="L43" s="2">
        <f t="shared" si="3"/>
        <v>0</v>
      </c>
      <c r="M43" s="2">
        <f t="shared" si="3"/>
        <v>0</v>
      </c>
      <c r="N43" s="2">
        <f t="shared" si="3"/>
        <v>0</v>
      </c>
      <c r="O43" s="2">
        <f t="shared" si="3"/>
        <v>0</v>
      </c>
      <c r="P43" s="2">
        <f t="shared" si="3"/>
        <v>0</v>
      </c>
      <c r="Q43" s="2">
        <f t="shared" si="3"/>
        <v>0</v>
      </c>
      <c r="R43" s="2">
        <f t="shared" si="3"/>
        <v>0</v>
      </c>
      <c r="S43" s="2">
        <f t="shared" si="3"/>
        <v>0</v>
      </c>
      <c r="T43" s="2">
        <f t="shared" si="3"/>
        <v>0</v>
      </c>
      <c r="U43" s="2">
        <f t="shared" si="3"/>
        <v>0</v>
      </c>
      <c r="V43" s="2">
        <f t="shared" si="3"/>
        <v>0</v>
      </c>
      <c r="W43" s="6" t="s">
        <v>85</v>
      </c>
      <c r="X43" s="2">
        <f>COUNTIF(X$6:X$40,"in process")</f>
        <v>0</v>
      </c>
      <c r="Y43" s="2">
        <f>COUNTIF(Y$6:Y$40,"no")</f>
        <v>0</v>
      </c>
      <c r="Z43" s="2">
        <f t="shared" ref="Z43:AA43" si="4">COUNTIF(Z$6:Z$40,"no")</f>
        <v>0</v>
      </c>
      <c r="AA43" s="2">
        <f t="shared" si="4"/>
        <v>0</v>
      </c>
      <c r="AB43" s="6" t="s">
        <v>90</v>
      </c>
      <c r="AC43" s="2">
        <f>COUNTIF(AC$6:AC$40,"no")</f>
        <v>0</v>
      </c>
      <c r="AD43" s="2">
        <f t="shared" ref="AD43:AE43" si="5">COUNTIF(AD$6:AD$40,"no")</f>
        <v>0</v>
      </c>
      <c r="AE43" s="2">
        <f t="shared" si="5"/>
        <v>0</v>
      </c>
      <c r="AF43" s="2">
        <f>COUNTIF(AF$6:AF$40,"Most")</f>
        <v>0</v>
      </c>
      <c r="AG43" s="2">
        <f>COUNTIF(AG$6:AG$40,"no")</f>
        <v>0</v>
      </c>
      <c r="AH43" s="2">
        <f>COUNTIF(AH$6:AH$40,"Most")</f>
        <v>0</v>
      </c>
      <c r="AI43" s="2">
        <f>COUNTIF(AI$6:AI$40,"Most")</f>
        <v>0</v>
      </c>
      <c r="AJ43" s="2">
        <f>COUNTIF(AJ$6:AJ$40,"no")</f>
        <v>0</v>
      </c>
      <c r="AK43" s="2">
        <f>COUNTIF(AK$6:AK$40,"no")</f>
        <v>0</v>
      </c>
      <c r="AL43" s="6" t="s">
        <v>92</v>
      </c>
    </row>
    <row r="44" spans="2:38">
      <c r="D44" s="6">
        <v>3</v>
      </c>
      <c r="E44" s="2">
        <f t="shared" ref="E44:V44" si="6">COUNTIF(E$6:E$40,3)</f>
        <v>0</v>
      </c>
      <c r="F44" s="2">
        <f t="shared" si="6"/>
        <v>0</v>
      </c>
      <c r="G44" s="2">
        <f t="shared" si="6"/>
        <v>0</v>
      </c>
      <c r="H44" s="2">
        <f t="shared" si="6"/>
        <v>0</v>
      </c>
      <c r="I44" s="2">
        <f t="shared" si="6"/>
        <v>0</v>
      </c>
      <c r="J44" s="2">
        <f t="shared" si="6"/>
        <v>0</v>
      </c>
      <c r="K44" s="2">
        <f t="shared" si="6"/>
        <v>0</v>
      </c>
      <c r="L44" s="2">
        <f t="shared" si="6"/>
        <v>0</v>
      </c>
      <c r="M44" s="2">
        <f t="shared" si="6"/>
        <v>0</v>
      </c>
      <c r="N44" s="2">
        <f t="shared" si="6"/>
        <v>0</v>
      </c>
      <c r="O44" s="2">
        <f t="shared" si="6"/>
        <v>0</v>
      </c>
      <c r="P44" s="2">
        <f t="shared" si="6"/>
        <v>0</v>
      </c>
      <c r="Q44" s="2">
        <f t="shared" si="6"/>
        <v>0</v>
      </c>
      <c r="R44" s="2">
        <f t="shared" si="6"/>
        <v>0</v>
      </c>
      <c r="S44" s="2">
        <f t="shared" si="6"/>
        <v>0</v>
      </c>
      <c r="T44" s="2">
        <f t="shared" si="6"/>
        <v>0</v>
      </c>
      <c r="U44" s="2">
        <f t="shared" si="6"/>
        <v>0</v>
      </c>
      <c r="V44" s="2">
        <f t="shared" si="6"/>
        <v>0</v>
      </c>
      <c r="W44" s="6" t="s">
        <v>86</v>
      </c>
      <c r="X44" s="2">
        <f>COUNTIF(X$6:X$40,"one")</f>
        <v>0</v>
      </c>
      <c r="AB44" s="6" t="s">
        <v>88</v>
      </c>
      <c r="AD44" s="2">
        <f>COUNTIF(AD$6:AD$40,"noex")</f>
        <v>0</v>
      </c>
      <c r="AF44" s="2">
        <f>COUNTIF(AF$6:AF$40,"Some")</f>
        <v>0</v>
      </c>
      <c r="AH44" s="2">
        <f>COUNTIF(AH$6:AH$40,"Some")</f>
        <v>0</v>
      </c>
      <c r="AI44" s="2">
        <f>COUNTIF(AI$6:AI$40,"Some")</f>
        <v>0</v>
      </c>
      <c r="AL44" s="6" t="s">
        <v>93</v>
      </c>
    </row>
    <row r="45" spans="2:38">
      <c r="D45" s="6">
        <v>4</v>
      </c>
      <c r="E45" s="2">
        <f t="shared" ref="E45:V45" si="7">COUNTIF(E$6:E$40,4)</f>
        <v>0</v>
      </c>
      <c r="F45" s="2">
        <f t="shared" si="7"/>
        <v>0</v>
      </c>
      <c r="G45" s="2">
        <f t="shared" si="7"/>
        <v>0</v>
      </c>
      <c r="H45" s="2">
        <f t="shared" si="7"/>
        <v>0</v>
      </c>
      <c r="I45" s="2">
        <f t="shared" si="7"/>
        <v>0</v>
      </c>
      <c r="J45" s="2">
        <f t="shared" si="7"/>
        <v>0</v>
      </c>
      <c r="K45" s="2">
        <f t="shared" si="7"/>
        <v>0</v>
      </c>
      <c r="L45" s="2">
        <f t="shared" si="7"/>
        <v>0</v>
      </c>
      <c r="M45" s="2">
        <f t="shared" si="7"/>
        <v>0</v>
      </c>
      <c r="N45" s="2">
        <f t="shared" si="7"/>
        <v>0</v>
      </c>
      <c r="O45" s="2">
        <f t="shared" si="7"/>
        <v>0</v>
      </c>
      <c r="P45" s="2">
        <f t="shared" si="7"/>
        <v>0</v>
      </c>
      <c r="Q45" s="2">
        <f t="shared" si="7"/>
        <v>0</v>
      </c>
      <c r="R45" s="2">
        <f t="shared" si="7"/>
        <v>0</v>
      </c>
      <c r="S45" s="2">
        <f t="shared" si="7"/>
        <v>0</v>
      </c>
      <c r="T45" s="2">
        <f t="shared" si="7"/>
        <v>0</v>
      </c>
      <c r="U45" s="2">
        <f t="shared" si="7"/>
        <v>0</v>
      </c>
      <c r="V45" s="2">
        <f t="shared" si="7"/>
        <v>0</v>
      </c>
      <c r="W45" s="6" t="s">
        <v>87</v>
      </c>
      <c r="X45" s="2">
        <f>COUNTIF(X$6:X$40,"1+")</f>
        <v>0</v>
      </c>
      <c r="AF45" s="2">
        <f>COUNTIF(AF$6:AF$40,"Seldom")</f>
        <v>0</v>
      </c>
      <c r="AH45" s="2">
        <f>COUNTIF(AH$6:AH$40,"Seldom")</f>
        <v>0</v>
      </c>
      <c r="AI45" s="2">
        <f>COUNTIF(AI$6:AI$40,"Seldom")</f>
        <v>0</v>
      </c>
      <c r="AL45" s="6" t="s">
        <v>94</v>
      </c>
    </row>
    <row r="46" spans="2:38">
      <c r="D46" s="6">
        <v>5</v>
      </c>
      <c r="E46" s="2">
        <f t="shared" ref="E46:V46" si="8">COUNTIF(E$6:E$40,5)</f>
        <v>0</v>
      </c>
      <c r="F46" s="2">
        <f t="shared" si="8"/>
        <v>0</v>
      </c>
      <c r="G46" s="2">
        <f t="shared" si="8"/>
        <v>0</v>
      </c>
      <c r="H46" s="2">
        <f t="shared" si="8"/>
        <v>0</v>
      </c>
      <c r="I46" s="2">
        <f t="shared" si="8"/>
        <v>0</v>
      </c>
      <c r="J46" s="2">
        <f t="shared" si="8"/>
        <v>0</v>
      </c>
      <c r="K46" s="2">
        <f t="shared" si="8"/>
        <v>0</v>
      </c>
      <c r="L46" s="2">
        <f t="shared" si="8"/>
        <v>0</v>
      </c>
      <c r="M46" s="2">
        <f t="shared" si="8"/>
        <v>0</v>
      </c>
      <c r="N46" s="2">
        <f t="shared" si="8"/>
        <v>0</v>
      </c>
      <c r="O46" s="2">
        <f t="shared" si="8"/>
        <v>0</v>
      </c>
      <c r="P46" s="2">
        <f t="shared" si="8"/>
        <v>0</v>
      </c>
      <c r="Q46" s="2">
        <f t="shared" si="8"/>
        <v>0</v>
      </c>
      <c r="R46" s="2">
        <f t="shared" si="8"/>
        <v>0</v>
      </c>
      <c r="S46" s="2">
        <f t="shared" si="8"/>
        <v>0</v>
      </c>
      <c r="T46" s="2">
        <f t="shared" si="8"/>
        <v>0</v>
      </c>
      <c r="U46" s="2">
        <f t="shared" si="8"/>
        <v>0</v>
      </c>
      <c r="V46" s="2">
        <f t="shared" si="8"/>
        <v>0</v>
      </c>
    </row>
    <row r="47" spans="2:38">
      <c r="D47" s="6">
        <v>6</v>
      </c>
      <c r="E47" s="2">
        <f t="shared" ref="E47:V47" si="9">COUNTIF(E$6:E$40,6)</f>
        <v>0</v>
      </c>
      <c r="F47" s="2">
        <f t="shared" si="9"/>
        <v>0</v>
      </c>
      <c r="G47" s="2">
        <f t="shared" si="9"/>
        <v>0</v>
      </c>
      <c r="H47" s="2">
        <f t="shared" si="9"/>
        <v>0</v>
      </c>
      <c r="I47" s="2">
        <f t="shared" si="9"/>
        <v>0</v>
      </c>
      <c r="J47" s="2">
        <f t="shared" si="9"/>
        <v>0</v>
      </c>
      <c r="K47" s="2">
        <f t="shared" si="9"/>
        <v>0</v>
      </c>
      <c r="L47" s="2">
        <f t="shared" si="9"/>
        <v>0</v>
      </c>
      <c r="M47" s="2">
        <f t="shared" si="9"/>
        <v>0</v>
      </c>
      <c r="N47" s="2">
        <f t="shared" si="9"/>
        <v>0</v>
      </c>
      <c r="O47" s="2">
        <f t="shared" si="9"/>
        <v>0</v>
      </c>
      <c r="P47" s="2">
        <f t="shared" si="9"/>
        <v>0</v>
      </c>
      <c r="Q47" s="2">
        <f t="shared" si="9"/>
        <v>0</v>
      </c>
      <c r="R47" s="2">
        <f t="shared" si="9"/>
        <v>0</v>
      </c>
      <c r="S47" s="2">
        <f t="shared" si="9"/>
        <v>0</v>
      </c>
      <c r="T47" s="2">
        <f t="shared" si="9"/>
        <v>0</v>
      </c>
      <c r="U47" s="2">
        <f t="shared" si="9"/>
        <v>0</v>
      </c>
      <c r="V47" s="2">
        <f t="shared" si="9"/>
        <v>0</v>
      </c>
    </row>
    <row r="49" spans="4:22">
      <c r="D49" s="11" t="s">
        <v>100</v>
      </c>
      <c r="E49" s="2">
        <f t="shared" ref="E49:V49" si="10">COUNT(E6:E40)</f>
        <v>0</v>
      </c>
      <c r="F49" s="2">
        <f t="shared" si="10"/>
        <v>0</v>
      </c>
      <c r="G49" s="2">
        <f t="shared" si="10"/>
        <v>0</v>
      </c>
      <c r="H49" s="2">
        <f t="shared" si="10"/>
        <v>0</v>
      </c>
      <c r="I49" s="2">
        <f t="shared" si="10"/>
        <v>0</v>
      </c>
      <c r="J49" s="2">
        <f t="shared" si="10"/>
        <v>0</v>
      </c>
      <c r="K49" s="2">
        <f t="shared" si="10"/>
        <v>0</v>
      </c>
      <c r="L49" s="2">
        <f t="shared" si="10"/>
        <v>0</v>
      </c>
      <c r="M49" s="2">
        <f t="shared" si="10"/>
        <v>0</v>
      </c>
      <c r="N49" s="2">
        <f t="shared" si="10"/>
        <v>0</v>
      </c>
      <c r="O49" s="2">
        <f t="shared" si="10"/>
        <v>0</v>
      </c>
      <c r="P49" s="2">
        <f t="shared" si="10"/>
        <v>0</v>
      </c>
      <c r="Q49" s="2">
        <f t="shared" si="10"/>
        <v>0</v>
      </c>
      <c r="R49" s="2">
        <f t="shared" si="10"/>
        <v>0</v>
      </c>
      <c r="S49" s="2">
        <f t="shared" si="10"/>
        <v>0</v>
      </c>
      <c r="T49" s="2">
        <f t="shared" si="10"/>
        <v>0</v>
      </c>
      <c r="U49" s="2">
        <f t="shared" si="10"/>
        <v>0</v>
      </c>
      <c r="V49" s="2">
        <f t="shared" si="10"/>
        <v>0</v>
      </c>
    </row>
    <row r="50" spans="4:22"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 spans="4:22">
      <c r="D51" s="13">
        <v>1</v>
      </c>
      <c r="E51" s="14" t="e">
        <f>E42/E49</f>
        <v>#DIV/0!</v>
      </c>
      <c r="F51" s="14" t="e">
        <f t="shared" ref="F51:V51" si="11">F42/F49</f>
        <v>#DIV/0!</v>
      </c>
      <c r="G51" s="14" t="e">
        <f t="shared" si="11"/>
        <v>#DIV/0!</v>
      </c>
      <c r="H51" s="14" t="e">
        <f t="shared" si="11"/>
        <v>#DIV/0!</v>
      </c>
      <c r="I51" s="14" t="e">
        <f t="shared" si="11"/>
        <v>#DIV/0!</v>
      </c>
      <c r="J51" s="14" t="e">
        <f t="shared" si="11"/>
        <v>#DIV/0!</v>
      </c>
      <c r="K51" s="14" t="e">
        <f t="shared" si="11"/>
        <v>#DIV/0!</v>
      </c>
      <c r="L51" s="14" t="e">
        <f t="shared" si="11"/>
        <v>#DIV/0!</v>
      </c>
      <c r="M51" s="14" t="e">
        <f t="shared" si="11"/>
        <v>#DIV/0!</v>
      </c>
      <c r="N51" s="14" t="e">
        <f t="shared" si="11"/>
        <v>#DIV/0!</v>
      </c>
      <c r="O51" s="14" t="e">
        <f t="shared" si="11"/>
        <v>#DIV/0!</v>
      </c>
      <c r="P51" s="14" t="e">
        <f t="shared" si="11"/>
        <v>#DIV/0!</v>
      </c>
      <c r="Q51" s="14" t="e">
        <f t="shared" si="11"/>
        <v>#DIV/0!</v>
      </c>
      <c r="R51" s="14" t="e">
        <f t="shared" si="11"/>
        <v>#DIV/0!</v>
      </c>
      <c r="S51" s="14" t="e">
        <f t="shared" si="11"/>
        <v>#DIV/0!</v>
      </c>
      <c r="T51" s="14" t="e">
        <f t="shared" si="11"/>
        <v>#DIV/0!</v>
      </c>
      <c r="U51" s="14" t="e">
        <f t="shared" si="11"/>
        <v>#DIV/0!</v>
      </c>
      <c r="V51" s="14" t="e">
        <f t="shared" si="11"/>
        <v>#DIV/0!</v>
      </c>
    </row>
    <row r="52" spans="4:22">
      <c r="D52" s="13">
        <v>2</v>
      </c>
      <c r="E52" s="14" t="e">
        <f>E43/E49</f>
        <v>#DIV/0!</v>
      </c>
      <c r="F52" s="14" t="e">
        <f t="shared" ref="F52:V52" si="12">F43/F49</f>
        <v>#DIV/0!</v>
      </c>
      <c r="G52" s="14" t="e">
        <f t="shared" si="12"/>
        <v>#DIV/0!</v>
      </c>
      <c r="H52" s="14" t="e">
        <f t="shared" si="12"/>
        <v>#DIV/0!</v>
      </c>
      <c r="I52" s="14" t="e">
        <f t="shared" si="12"/>
        <v>#DIV/0!</v>
      </c>
      <c r="J52" s="14" t="e">
        <f t="shared" si="12"/>
        <v>#DIV/0!</v>
      </c>
      <c r="K52" s="14" t="e">
        <f t="shared" si="12"/>
        <v>#DIV/0!</v>
      </c>
      <c r="L52" s="14" t="e">
        <f t="shared" si="12"/>
        <v>#DIV/0!</v>
      </c>
      <c r="M52" s="14" t="e">
        <f t="shared" si="12"/>
        <v>#DIV/0!</v>
      </c>
      <c r="N52" s="14" t="e">
        <f t="shared" si="12"/>
        <v>#DIV/0!</v>
      </c>
      <c r="O52" s="14" t="e">
        <f t="shared" si="12"/>
        <v>#DIV/0!</v>
      </c>
      <c r="P52" s="14" t="e">
        <f t="shared" si="12"/>
        <v>#DIV/0!</v>
      </c>
      <c r="Q52" s="14" t="e">
        <f t="shared" si="12"/>
        <v>#DIV/0!</v>
      </c>
      <c r="R52" s="14" t="e">
        <f t="shared" si="12"/>
        <v>#DIV/0!</v>
      </c>
      <c r="S52" s="14" t="e">
        <f t="shared" si="12"/>
        <v>#DIV/0!</v>
      </c>
      <c r="T52" s="14" t="e">
        <f t="shared" si="12"/>
        <v>#DIV/0!</v>
      </c>
      <c r="U52" s="14" t="e">
        <f t="shared" si="12"/>
        <v>#DIV/0!</v>
      </c>
      <c r="V52" s="14" t="e">
        <f t="shared" si="12"/>
        <v>#DIV/0!</v>
      </c>
    </row>
    <row r="53" spans="4:22">
      <c r="D53" s="13">
        <v>3</v>
      </c>
      <c r="E53" s="14" t="e">
        <f>E44/E49</f>
        <v>#DIV/0!</v>
      </c>
      <c r="F53" s="14" t="e">
        <f t="shared" ref="F53:V53" si="13">F44/F49</f>
        <v>#DIV/0!</v>
      </c>
      <c r="G53" s="14" t="e">
        <f t="shared" si="13"/>
        <v>#DIV/0!</v>
      </c>
      <c r="H53" s="14" t="e">
        <f t="shared" si="13"/>
        <v>#DIV/0!</v>
      </c>
      <c r="I53" s="14" t="e">
        <f t="shared" si="13"/>
        <v>#DIV/0!</v>
      </c>
      <c r="J53" s="14" t="e">
        <f t="shared" si="13"/>
        <v>#DIV/0!</v>
      </c>
      <c r="K53" s="14" t="e">
        <f t="shared" si="13"/>
        <v>#DIV/0!</v>
      </c>
      <c r="L53" s="14" t="e">
        <f t="shared" si="13"/>
        <v>#DIV/0!</v>
      </c>
      <c r="M53" s="14" t="e">
        <f t="shared" si="13"/>
        <v>#DIV/0!</v>
      </c>
      <c r="N53" s="14" t="e">
        <f t="shared" si="13"/>
        <v>#DIV/0!</v>
      </c>
      <c r="O53" s="14" t="e">
        <f t="shared" si="13"/>
        <v>#DIV/0!</v>
      </c>
      <c r="P53" s="14" t="e">
        <f t="shared" si="13"/>
        <v>#DIV/0!</v>
      </c>
      <c r="Q53" s="14" t="e">
        <f t="shared" si="13"/>
        <v>#DIV/0!</v>
      </c>
      <c r="R53" s="14" t="e">
        <f t="shared" si="13"/>
        <v>#DIV/0!</v>
      </c>
      <c r="S53" s="14" t="e">
        <f t="shared" si="13"/>
        <v>#DIV/0!</v>
      </c>
      <c r="T53" s="14" t="e">
        <f t="shared" si="13"/>
        <v>#DIV/0!</v>
      </c>
      <c r="U53" s="14" t="e">
        <f t="shared" si="13"/>
        <v>#DIV/0!</v>
      </c>
      <c r="V53" s="14" t="e">
        <f t="shared" si="13"/>
        <v>#DIV/0!</v>
      </c>
    </row>
    <row r="54" spans="4:22">
      <c r="D54" s="13">
        <v>4</v>
      </c>
      <c r="E54" s="14" t="e">
        <f>E45/E49</f>
        <v>#DIV/0!</v>
      </c>
      <c r="F54" s="14" t="e">
        <f t="shared" ref="F54:V54" si="14">F45/F49</f>
        <v>#DIV/0!</v>
      </c>
      <c r="G54" s="14" t="e">
        <f t="shared" si="14"/>
        <v>#DIV/0!</v>
      </c>
      <c r="H54" s="14" t="e">
        <f t="shared" si="14"/>
        <v>#DIV/0!</v>
      </c>
      <c r="I54" s="14" t="e">
        <f t="shared" si="14"/>
        <v>#DIV/0!</v>
      </c>
      <c r="J54" s="14" t="e">
        <f t="shared" si="14"/>
        <v>#DIV/0!</v>
      </c>
      <c r="K54" s="14" t="e">
        <f t="shared" si="14"/>
        <v>#DIV/0!</v>
      </c>
      <c r="L54" s="14" t="e">
        <f t="shared" si="14"/>
        <v>#DIV/0!</v>
      </c>
      <c r="M54" s="14" t="e">
        <f t="shared" si="14"/>
        <v>#DIV/0!</v>
      </c>
      <c r="N54" s="14" t="e">
        <f t="shared" si="14"/>
        <v>#DIV/0!</v>
      </c>
      <c r="O54" s="14" t="e">
        <f t="shared" si="14"/>
        <v>#DIV/0!</v>
      </c>
      <c r="P54" s="14" t="e">
        <f t="shared" si="14"/>
        <v>#DIV/0!</v>
      </c>
      <c r="Q54" s="14" t="e">
        <f t="shared" si="14"/>
        <v>#DIV/0!</v>
      </c>
      <c r="R54" s="14" t="e">
        <f t="shared" si="14"/>
        <v>#DIV/0!</v>
      </c>
      <c r="S54" s="14" t="e">
        <f t="shared" si="14"/>
        <v>#DIV/0!</v>
      </c>
      <c r="T54" s="14" t="e">
        <f t="shared" si="14"/>
        <v>#DIV/0!</v>
      </c>
      <c r="U54" s="14" t="e">
        <f t="shared" si="14"/>
        <v>#DIV/0!</v>
      </c>
      <c r="V54" s="14" t="e">
        <f t="shared" si="14"/>
        <v>#DIV/0!</v>
      </c>
    </row>
    <row r="55" spans="4:22">
      <c r="D55" s="13">
        <v>5</v>
      </c>
      <c r="E55" s="14" t="e">
        <f>E46/E49</f>
        <v>#DIV/0!</v>
      </c>
      <c r="F55" s="14" t="e">
        <f t="shared" ref="F55:V55" si="15">F46/F49</f>
        <v>#DIV/0!</v>
      </c>
      <c r="G55" s="14" t="e">
        <f t="shared" si="15"/>
        <v>#DIV/0!</v>
      </c>
      <c r="H55" s="14" t="e">
        <f t="shared" si="15"/>
        <v>#DIV/0!</v>
      </c>
      <c r="I55" s="14" t="e">
        <f t="shared" si="15"/>
        <v>#DIV/0!</v>
      </c>
      <c r="J55" s="14" t="e">
        <f t="shared" si="15"/>
        <v>#DIV/0!</v>
      </c>
      <c r="K55" s="14" t="e">
        <f t="shared" si="15"/>
        <v>#DIV/0!</v>
      </c>
      <c r="L55" s="14" t="e">
        <f t="shared" si="15"/>
        <v>#DIV/0!</v>
      </c>
      <c r="M55" s="14" t="e">
        <f t="shared" si="15"/>
        <v>#DIV/0!</v>
      </c>
      <c r="N55" s="14" t="e">
        <f t="shared" si="15"/>
        <v>#DIV/0!</v>
      </c>
      <c r="O55" s="14" t="e">
        <f t="shared" si="15"/>
        <v>#DIV/0!</v>
      </c>
      <c r="P55" s="14" t="e">
        <f t="shared" si="15"/>
        <v>#DIV/0!</v>
      </c>
      <c r="Q55" s="14" t="e">
        <f t="shared" si="15"/>
        <v>#DIV/0!</v>
      </c>
      <c r="R55" s="14" t="e">
        <f t="shared" si="15"/>
        <v>#DIV/0!</v>
      </c>
      <c r="S55" s="14" t="e">
        <f t="shared" si="15"/>
        <v>#DIV/0!</v>
      </c>
      <c r="T55" s="14" t="e">
        <f t="shared" si="15"/>
        <v>#DIV/0!</v>
      </c>
      <c r="U55" s="14" t="e">
        <f t="shared" si="15"/>
        <v>#DIV/0!</v>
      </c>
      <c r="V55" s="14" t="e">
        <f t="shared" si="15"/>
        <v>#DIV/0!</v>
      </c>
    </row>
    <row r="56" spans="4:22">
      <c r="D56" s="13">
        <v>6</v>
      </c>
      <c r="E56" s="14" t="e">
        <f>E47/E49</f>
        <v>#DIV/0!</v>
      </c>
      <c r="F56" s="14" t="e">
        <f t="shared" ref="F56:V56" si="16">F47/F49</f>
        <v>#DIV/0!</v>
      </c>
      <c r="G56" s="14" t="e">
        <f t="shared" si="16"/>
        <v>#DIV/0!</v>
      </c>
      <c r="H56" s="14" t="e">
        <f t="shared" si="16"/>
        <v>#DIV/0!</v>
      </c>
      <c r="I56" s="14" t="e">
        <f t="shared" si="16"/>
        <v>#DIV/0!</v>
      </c>
      <c r="J56" s="14" t="e">
        <f t="shared" si="16"/>
        <v>#DIV/0!</v>
      </c>
      <c r="K56" s="14" t="e">
        <f t="shared" si="16"/>
        <v>#DIV/0!</v>
      </c>
      <c r="L56" s="14" t="e">
        <f t="shared" si="16"/>
        <v>#DIV/0!</v>
      </c>
      <c r="M56" s="14" t="e">
        <f t="shared" si="16"/>
        <v>#DIV/0!</v>
      </c>
      <c r="N56" s="14" t="e">
        <f t="shared" si="16"/>
        <v>#DIV/0!</v>
      </c>
      <c r="O56" s="14" t="e">
        <f t="shared" si="16"/>
        <v>#DIV/0!</v>
      </c>
      <c r="P56" s="14" t="e">
        <f t="shared" si="16"/>
        <v>#DIV/0!</v>
      </c>
      <c r="Q56" s="14" t="e">
        <f t="shared" si="16"/>
        <v>#DIV/0!</v>
      </c>
      <c r="R56" s="14" t="e">
        <f t="shared" si="16"/>
        <v>#DIV/0!</v>
      </c>
      <c r="S56" s="14" t="e">
        <f t="shared" si="16"/>
        <v>#DIV/0!</v>
      </c>
      <c r="T56" s="14" t="e">
        <f t="shared" si="16"/>
        <v>#DIV/0!</v>
      </c>
      <c r="U56" s="14" t="e">
        <f t="shared" si="16"/>
        <v>#DIV/0!</v>
      </c>
      <c r="V56" s="14" t="e">
        <f t="shared" si="16"/>
        <v>#DIV/0!</v>
      </c>
    </row>
    <row r="57" spans="4:22"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 spans="4:22">
      <c r="D58" s="15" t="s">
        <v>101</v>
      </c>
      <c r="E58" s="17" t="e">
        <f>SUM(E51:E53)</f>
        <v>#DIV/0!</v>
      </c>
      <c r="F58" s="18" t="e">
        <f t="shared" ref="F58:V58" si="17">SUM(F51:F53)</f>
        <v>#DIV/0!</v>
      </c>
      <c r="G58" s="18" t="e">
        <f t="shared" si="17"/>
        <v>#DIV/0!</v>
      </c>
      <c r="H58" s="18" t="e">
        <f t="shared" si="17"/>
        <v>#DIV/0!</v>
      </c>
      <c r="I58" s="18" t="e">
        <f t="shared" si="17"/>
        <v>#DIV/0!</v>
      </c>
      <c r="J58" s="18" t="e">
        <f t="shared" si="17"/>
        <v>#DIV/0!</v>
      </c>
      <c r="K58" s="18" t="e">
        <f t="shared" si="17"/>
        <v>#DIV/0!</v>
      </c>
      <c r="L58" s="18" t="e">
        <f t="shared" si="17"/>
        <v>#DIV/0!</v>
      </c>
      <c r="M58" s="18" t="e">
        <f t="shared" si="17"/>
        <v>#DIV/0!</v>
      </c>
      <c r="N58" s="18" t="e">
        <f t="shared" si="17"/>
        <v>#DIV/0!</v>
      </c>
      <c r="O58" s="18" t="e">
        <f t="shared" si="17"/>
        <v>#DIV/0!</v>
      </c>
      <c r="P58" s="18" t="e">
        <f t="shared" si="17"/>
        <v>#DIV/0!</v>
      </c>
      <c r="Q58" s="18" t="e">
        <f t="shared" si="17"/>
        <v>#DIV/0!</v>
      </c>
      <c r="R58" s="18" t="e">
        <f t="shared" si="17"/>
        <v>#DIV/0!</v>
      </c>
      <c r="S58" s="18" t="e">
        <f t="shared" si="17"/>
        <v>#DIV/0!</v>
      </c>
      <c r="T58" s="18" t="e">
        <f t="shared" si="17"/>
        <v>#DIV/0!</v>
      </c>
      <c r="U58" s="18" t="e">
        <f t="shared" si="17"/>
        <v>#DIV/0!</v>
      </c>
      <c r="V58" s="19" t="e">
        <f t="shared" si="17"/>
        <v>#DIV/0!</v>
      </c>
    </row>
    <row r="59" spans="4:22">
      <c r="D59" s="15" t="s">
        <v>102</v>
      </c>
      <c r="E59" s="20" t="e">
        <f>SUM(E54:E56)</f>
        <v>#DIV/0!</v>
      </c>
      <c r="F59" s="21" t="e">
        <f t="shared" ref="F59:V59" si="18">SUM(F54:F56)</f>
        <v>#DIV/0!</v>
      </c>
      <c r="G59" s="21" t="e">
        <f t="shared" si="18"/>
        <v>#DIV/0!</v>
      </c>
      <c r="H59" s="21" t="e">
        <f t="shared" si="18"/>
        <v>#DIV/0!</v>
      </c>
      <c r="I59" s="21" t="e">
        <f t="shared" si="18"/>
        <v>#DIV/0!</v>
      </c>
      <c r="J59" s="21" t="e">
        <f t="shared" si="18"/>
        <v>#DIV/0!</v>
      </c>
      <c r="K59" s="21" t="e">
        <f t="shared" si="18"/>
        <v>#DIV/0!</v>
      </c>
      <c r="L59" s="21" t="e">
        <f t="shared" si="18"/>
        <v>#DIV/0!</v>
      </c>
      <c r="M59" s="21" t="e">
        <f t="shared" si="18"/>
        <v>#DIV/0!</v>
      </c>
      <c r="N59" s="21" t="e">
        <f t="shared" si="18"/>
        <v>#DIV/0!</v>
      </c>
      <c r="O59" s="21" t="e">
        <f t="shared" si="18"/>
        <v>#DIV/0!</v>
      </c>
      <c r="P59" s="21" t="e">
        <f t="shared" si="18"/>
        <v>#DIV/0!</v>
      </c>
      <c r="Q59" s="21" t="e">
        <f t="shared" si="18"/>
        <v>#DIV/0!</v>
      </c>
      <c r="R59" s="21" t="e">
        <f t="shared" si="18"/>
        <v>#DIV/0!</v>
      </c>
      <c r="S59" s="21" t="e">
        <f t="shared" si="18"/>
        <v>#DIV/0!</v>
      </c>
      <c r="T59" s="21" t="e">
        <f t="shared" si="18"/>
        <v>#DIV/0!</v>
      </c>
      <c r="U59" s="21" t="e">
        <f t="shared" si="18"/>
        <v>#DIV/0!</v>
      </c>
      <c r="V59" s="22" t="e">
        <f t="shared" si="18"/>
        <v>#DIV/0!</v>
      </c>
    </row>
  </sheetData>
  <sheetProtection password="874D" sheet="1" objects="1" scenarios="1" selectLockedCells="1"/>
  <mergeCells count="32">
    <mergeCell ref="X4:X5"/>
    <mergeCell ref="Y4:Y5"/>
    <mergeCell ref="Z4:Z5"/>
    <mergeCell ref="E4:F4"/>
    <mergeCell ref="G4:H4"/>
    <mergeCell ref="I4:J4"/>
    <mergeCell ref="K4:L4"/>
    <mergeCell ref="M4:N4"/>
    <mergeCell ref="O4:P4"/>
    <mergeCell ref="AH4:AH5"/>
    <mergeCell ref="AI4:AI5"/>
    <mergeCell ref="AJ4:AJ5"/>
    <mergeCell ref="AK4:AK5"/>
    <mergeCell ref="AA4:AA5"/>
    <mergeCell ref="AC4:AC5"/>
    <mergeCell ref="AD4:AD5"/>
    <mergeCell ref="AE4:AE5"/>
    <mergeCell ref="AF4:AF5"/>
    <mergeCell ref="AG4:AG5"/>
    <mergeCell ref="Q3:R3"/>
    <mergeCell ref="S3:T3"/>
    <mergeCell ref="U3:V3"/>
    <mergeCell ref="C4:C5"/>
    <mergeCell ref="E3:F3"/>
    <mergeCell ref="G3:H3"/>
    <mergeCell ref="I3:J3"/>
    <mergeCell ref="K3:L3"/>
    <mergeCell ref="M3:N3"/>
    <mergeCell ref="O3:P3"/>
    <mergeCell ref="Q4:R4"/>
    <mergeCell ref="S4:T4"/>
    <mergeCell ref="U4:V4"/>
  </mergeCells>
  <phoneticPr fontId="2" type="noConversion"/>
  <dataValidations count="5">
    <dataValidation type="whole" allowBlank="1" showInputMessage="1" showErrorMessage="1" errorTitle="Atencione! Entry options:" error="1_x000d_2_x000d_3_x000d_4_x000d_5_x000d_6" sqref="E6:V40">
      <formula1>1</formula1>
      <formula2>6</formula2>
    </dataValidation>
    <dataValidation type="list" allowBlank="1" showInputMessage="1" showErrorMessage="1" errorTitle="Atencione! Entry options:" error="none_x000d_in process_x000d_one_x000d_1+" sqref="X38 X26 X30 X34 X6 X10 X14 X18 X22">
      <formula1>$W$42:$W$45</formula1>
    </dataValidation>
    <dataValidation type="list" allowBlank="1" showInputMessage="1" showErrorMessage="1" errorTitle="Atencione! Entry options:" error="Yes_x000d_No" sqref="AJ6:AK40 AC6:AC40 AE6:AE40 Y6:AA40 AG6:AG40">
      <formula1>$AB$42:$AB$43</formula1>
    </dataValidation>
    <dataValidation type="list" allowBlank="1" showInputMessage="1" showErrorMessage="1" errorTitle="Atencione! Entry options:" error="Yes_x000d_No_x000d_Noex" sqref="AD6:AD40">
      <formula1>$AB$42:$AB$44</formula1>
    </dataValidation>
    <dataValidation type="list" allowBlank="1" showInputMessage="1" showErrorMessage="1" errorTitle="Atencione! Entry options:" error="All_x000d_Most_x000d_Some_x000d_Seldom" sqref="AF6:AF40 AH6:AI40">
      <formula1>$AL$42:$AL$45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3:D132"/>
  <sheetViews>
    <sheetView showGridLines="0" workbookViewId="0">
      <selection activeCell="G37" sqref="G37"/>
    </sheetView>
  </sheetViews>
  <sheetFormatPr baseColWidth="10" defaultRowHeight="12" x14ac:dyDescent="0"/>
  <cols>
    <col min="1" max="16384" width="10.7109375" style="10"/>
  </cols>
  <sheetData>
    <row r="3" spans="1:4">
      <c r="A3" s="9" t="s">
        <v>95</v>
      </c>
    </row>
    <row r="4" spans="1:4">
      <c r="D4" s="10" t="str">
        <f>'Insert data'!Y4:Y5</f>
        <v>3.2 Work directly with young people</v>
      </c>
    </row>
    <row r="5" spans="1:4">
      <c r="A5" s="10" t="str">
        <f>'Insert data'!X4</f>
        <v>3.1 Experience in organising international youth exchanges</v>
      </c>
      <c r="D5" s="10" t="str">
        <f>'Insert data'!Z4</f>
        <v>3.3 Plan to run a project in next year</v>
      </c>
    </row>
    <row r="20" spans="1:4">
      <c r="A20" s="9" t="s">
        <v>96</v>
      </c>
    </row>
    <row r="22" spans="1:4">
      <c r="A22" s="10" t="str">
        <f>'Insert data'!E4</f>
        <v>4.1 Knowledge of international youth exchanges</v>
      </c>
      <c r="D22" s="10" t="str">
        <f>'Insert data'!G4</f>
        <v>4.2 Knowledge of the European Youth in Action Programme</v>
      </c>
    </row>
    <row r="35" spans="1:4">
      <c r="A35" s="10" t="str">
        <f>'Insert data'!I4</f>
        <v>4.3 Confidence in presenting organization and ideas</v>
      </c>
      <c r="D35" s="10" t="str">
        <f>'Insert data'!K4</f>
        <v>4.4 Skills in developing an international project</v>
      </c>
    </row>
    <row r="48" spans="1:4">
      <c r="A48" s="10" t="str">
        <f>'Insert data'!M4</f>
        <v>4.5 Ability to identify an appropriate partner group</v>
      </c>
      <c r="D48" s="10" t="str">
        <f>'Insert data'!O4</f>
        <v>4.6 Skills to negotiate and co-operate with a potential partner group</v>
      </c>
    </row>
    <row r="61" spans="1:4">
      <c r="A61" s="10" t="str">
        <f>'Insert data'!Q4</f>
        <v>4.7 Awareness about the preparation work necessary for an exchange</v>
      </c>
      <c r="D61" s="10" t="str">
        <f>'Insert data'!S4</f>
        <v>4.8 Familiarity with the Youthpass tool in the Youth in Action Programme</v>
      </c>
    </row>
    <row r="74" spans="1:1">
      <c r="A74" s="10" t="str">
        <f>'Insert data'!U4</f>
        <v>4.9 Confidence to run an international youth exchange</v>
      </c>
    </row>
    <row r="87" spans="1:1">
      <c r="A87" s="9" t="s">
        <v>62</v>
      </c>
    </row>
    <row r="115" spans="1:1">
      <c r="A115" s="10" t="str">
        <f>'Insert data'!AD4</f>
        <v xml:space="preserve">5.7 Experiences was taken into consideration </v>
      </c>
    </row>
    <row r="129" spans="1:4">
      <c r="A129" s="9" t="s">
        <v>63</v>
      </c>
    </row>
    <row r="131" spans="1:4">
      <c r="A131" s="10" t="str">
        <f>'Insert data'!AI4</f>
        <v>6.1 Appropriate methods were used</v>
      </c>
    </row>
    <row r="132" spans="1:4">
      <c r="A132" s="10" t="str">
        <f>'Insert data'!AH4</f>
        <v>6.2 Participated actively</v>
      </c>
      <c r="D132" s="10" t="str">
        <f>'Insert data'!AF4</f>
        <v>6.3 Learning needs were addressed</v>
      </c>
    </row>
  </sheetData>
  <phoneticPr fontId="2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Insert data</vt:lpstr>
      <vt:lpstr>Copy graphs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nercas</dc:creator>
  <cp:lastModifiedBy>nercas</cp:lastModifiedBy>
  <dcterms:created xsi:type="dcterms:W3CDTF">2010-11-09T15:50:13Z</dcterms:created>
  <dcterms:modified xsi:type="dcterms:W3CDTF">2010-12-16T12:33:58Z</dcterms:modified>
</cp:coreProperties>
</file>